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Z:\Mis documentos\SGC\2026\Formatos\"/>
    </mc:Choice>
  </mc:AlternateContent>
  <bookViews>
    <workbookView xWindow="0" yWindow="0" windowWidth="15405" windowHeight="8130" tabRatio="882" firstSheet="1" activeTab="1"/>
  </bookViews>
  <sheets>
    <sheet name="INSTRUCTIVO" sheetId="28" r:id="rId1"/>
    <sheet name="Analisis del Contexto" sheetId="32" r:id="rId2"/>
    <sheet name="Análisis causa - frecuencia" sheetId="30" r:id="rId3"/>
    <sheet name="Mapa final" sheetId="1" r:id="rId4"/>
    <sheet name="Mapa de Calor " sheetId="36" r:id="rId5"/>
    <sheet name="Seguimiento controles" sheetId="34" r:id="rId6"/>
    <sheet name="Seguimiento Acciones" sheetId="35" r:id="rId7"/>
    <sheet name="Desempeño del Control" sheetId="22" r:id="rId8"/>
    <sheet name="Tabla Probabilidad" sheetId="38" r:id="rId9"/>
    <sheet name="Tabla Impacto" sheetId="13" r:id="rId10"/>
    <sheet name="Tabla Valoración controles" sheetId="15" r:id="rId11"/>
    <sheet name="Opciones Tratamiento" sheetId="16" state="hidden" r:id="rId12"/>
  </sheets>
  <definedNames>
    <definedName name="_xlnm._FilterDatabase" localSheetId="11" hidden="1">'Opciones Tratamiento'!$P$1:$T$1</definedName>
    <definedName name="Fiscal" localSheetId="8">Tabla8[Fiscal]</definedName>
    <definedName name="Fiscal">Tabla8[Fiscal]</definedName>
    <definedName name="Gestión">'Opciones Tratamiento'!$P$2:$P$5</definedName>
    <definedName name="Integridad_Pública">'Opciones Tratamiento'!$S$2:$S$5</definedName>
    <definedName name="Integridad_Pública_Corrupción">'Opciones Tratamiento'!$S$2:$S$5</definedName>
    <definedName name="Integridad_Pública_LA_FT_FP">'Opciones Tratamiento'!$T$2:$T$5</definedName>
    <definedName name="Posibilidad_de_pérdida_económica" localSheetId="8">'Opciones Tratamiento'!#REF!</definedName>
    <definedName name="Posibilidad_de_pérdida_económica">'Opciones Tratamiento'!#REF!</definedName>
    <definedName name="Principal" localSheetId="8">Tabla8[#Headers]</definedName>
    <definedName name="Principal">Tabla8[#Headers]</definedName>
    <definedName name="Seguridad">'Opciones Tratamiento'!$R$2:$R$5</definedName>
    <definedName name="Seguridad_Información">'Opciones Tratamiento'!$R$2:$R$5</definedName>
  </definedNames>
  <calcPr calcId="162913"/>
  <pivotCaches>
    <pivotCache cacheId="0" r:id="rId13"/>
  </pivotCaches>
</workbook>
</file>

<file path=xl/calcChain.xml><?xml version="1.0" encoding="utf-8"?>
<calcChain xmlns="http://schemas.openxmlformats.org/spreadsheetml/2006/main">
  <c r="D145" i="22" l="1"/>
  <c r="E145" i="22"/>
  <c r="F145" i="22"/>
  <c r="G145" i="22"/>
  <c r="G54" i="22" s="1"/>
  <c r="H145" i="22"/>
  <c r="I145" i="22"/>
  <c r="D146" i="22"/>
  <c r="E146" i="22"/>
  <c r="F146" i="22"/>
  <c r="G146" i="22"/>
  <c r="H146" i="22"/>
  <c r="I146" i="22"/>
  <c r="D147" i="22"/>
  <c r="E147" i="22"/>
  <c r="F147" i="22"/>
  <c r="G147" i="22"/>
  <c r="G66" i="22" s="1"/>
  <c r="H147" i="22"/>
  <c r="I147" i="22"/>
  <c r="D148" i="22"/>
  <c r="E148" i="22"/>
  <c r="F148" i="22"/>
  <c r="F72" i="22" s="1"/>
  <c r="G148" i="22"/>
  <c r="H148" i="22"/>
  <c r="I148" i="22"/>
  <c r="C148" i="22"/>
  <c r="C147" i="22"/>
  <c r="C146" i="22"/>
  <c r="C145" i="22"/>
  <c r="G144" i="22"/>
  <c r="G48" i="22" s="1"/>
  <c r="F144" i="22"/>
  <c r="G143" i="22"/>
  <c r="F143" i="22"/>
  <c r="G142" i="22"/>
  <c r="G36" i="22" s="1"/>
  <c r="F142" i="22"/>
  <c r="G141" i="22"/>
  <c r="F141" i="22"/>
  <c r="G140" i="22"/>
  <c r="G24" i="22" s="1"/>
  <c r="F140" i="22"/>
  <c r="G139" i="22"/>
  <c r="F139" i="22"/>
  <c r="G138" i="22"/>
  <c r="G12" i="22" s="1"/>
  <c r="F138" i="22"/>
  <c r="G137" i="22"/>
  <c r="F137" i="22"/>
  <c r="G72" i="22"/>
  <c r="F66" i="22"/>
  <c r="F54" i="22"/>
  <c r="F48" i="22"/>
  <c r="G42" i="22"/>
  <c r="F42" i="22"/>
  <c r="F36" i="22"/>
  <c r="G30" i="22"/>
  <c r="F30" i="22"/>
  <c r="F24" i="22"/>
  <c r="G18" i="22"/>
  <c r="F18" i="22"/>
  <c r="F12" i="22"/>
  <c r="G6" i="22"/>
  <c r="F6" i="22"/>
  <c r="V11" i="1" l="1"/>
  <c r="H11" i="1" l="1"/>
  <c r="F212" i="38" l="1"/>
  <c r="F211" i="38"/>
  <c r="F210" i="38"/>
  <c r="F209" i="38"/>
  <c r="F208" i="38"/>
  <c r="F207" i="38"/>
  <c r="F206" i="38"/>
  <c r="F205" i="38"/>
  <c r="F204" i="38"/>
  <c r="F203" i="38"/>
  <c r="F202" i="38"/>
  <c r="F201" i="38"/>
  <c r="D72" i="22"/>
  <c r="E72" i="22"/>
  <c r="H72" i="22"/>
  <c r="I72" i="22"/>
  <c r="C72" i="22"/>
  <c r="D66" i="22"/>
  <c r="E66" i="22"/>
  <c r="H66" i="22"/>
  <c r="I66" i="22"/>
  <c r="C66" i="22"/>
  <c r="C60" i="22"/>
  <c r="D54" i="22"/>
  <c r="E54" i="22"/>
  <c r="H54" i="22"/>
  <c r="I54" i="22"/>
  <c r="C54" i="22"/>
  <c r="C144" i="22"/>
  <c r="C48" i="22" s="1"/>
  <c r="D144" i="22"/>
  <c r="D48" i="22" s="1"/>
  <c r="E144" i="22"/>
  <c r="E48" i="22" s="1"/>
  <c r="H144" i="22"/>
  <c r="I144" i="22"/>
  <c r="C407" i="30"/>
  <c r="C373" i="30"/>
  <c r="C339" i="30"/>
  <c r="C305" i="30"/>
  <c r="C271" i="30"/>
  <c r="C237" i="30"/>
  <c r="C203" i="30"/>
  <c r="C169" i="30"/>
  <c r="C135" i="30"/>
  <c r="C101" i="30"/>
  <c r="C67" i="30"/>
  <c r="B213" i="38" a="1"/>
  <c r="H48" i="22" l="1"/>
  <c r="F60" i="22"/>
  <c r="I48" i="22"/>
  <c r="G60" i="22"/>
  <c r="E60" i="22"/>
  <c r="I60" i="22"/>
  <c r="B215" i="38"/>
  <c r="B214" i="38"/>
  <c r="B213" i="38"/>
  <c r="H60" i="22"/>
  <c r="D60" i="22"/>
  <c r="Z94" i="1"/>
  <c r="W94" i="1"/>
  <c r="V94" i="1"/>
  <c r="Z93" i="1"/>
  <c r="W93" i="1"/>
  <c r="V93" i="1"/>
  <c r="Z92" i="1"/>
  <c r="W92" i="1"/>
  <c r="V92" i="1"/>
  <c r="Z91" i="1"/>
  <c r="W91" i="1"/>
  <c r="V91" i="1"/>
  <c r="Z90" i="1"/>
  <c r="W90" i="1"/>
  <c r="V90" i="1"/>
  <c r="Z89" i="1"/>
  <c r="W89" i="1"/>
  <c r="V89" i="1"/>
  <c r="Z88" i="1"/>
  <c r="W88" i="1"/>
  <c r="V88" i="1"/>
  <c r="K88" i="1"/>
  <c r="L88" i="1" s="1"/>
  <c r="H88" i="1"/>
  <c r="Z87" i="1"/>
  <c r="W87" i="1"/>
  <c r="V87" i="1"/>
  <c r="Z86" i="1"/>
  <c r="W86" i="1"/>
  <c r="V86" i="1"/>
  <c r="Z85" i="1"/>
  <c r="W85" i="1"/>
  <c r="V85" i="1"/>
  <c r="Z84" i="1"/>
  <c r="W84" i="1"/>
  <c r="V84" i="1"/>
  <c r="Z83" i="1"/>
  <c r="W83" i="1"/>
  <c r="V83" i="1"/>
  <c r="Z82" i="1"/>
  <c r="W82" i="1"/>
  <c r="V82" i="1"/>
  <c r="Z81" i="1"/>
  <c r="W81" i="1"/>
  <c r="V81" i="1"/>
  <c r="K81" i="1"/>
  <c r="L81" i="1" s="1"/>
  <c r="H81" i="1"/>
  <c r="K18" i="1"/>
  <c r="AD88" i="1" l="1"/>
  <c r="AD81" i="1"/>
  <c r="AF88" i="1" l="1"/>
  <c r="AD89" i="1" s="1"/>
  <c r="AF89" i="1" s="1"/>
  <c r="AD90" i="1" s="1"/>
  <c r="AF90" i="1" s="1"/>
  <c r="AD91" i="1" s="1"/>
  <c r="AF91" i="1" s="1"/>
  <c r="AD92" i="1" s="1"/>
  <c r="AF92" i="1" s="1"/>
  <c r="AD93" i="1" s="1"/>
  <c r="AF93" i="1" s="1"/>
  <c r="AD94" i="1" s="1"/>
  <c r="AF94" i="1" s="1"/>
  <c r="AF81" i="1"/>
  <c r="AD82" i="1" s="1"/>
  <c r="AF82" i="1" s="1"/>
  <c r="AD83" i="1" s="1"/>
  <c r="AF83" i="1" s="1"/>
  <c r="AD84" i="1" s="1"/>
  <c r="AF84" i="1" s="1"/>
  <c r="AD85" i="1" s="1"/>
  <c r="AF85" i="1" s="1"/>
  <c r="AD86" i="1" s="1"/>
  <c r="AF86" i="1" s="1"/>
  <c r="AD87" i="1" s="1"/>
  <c r="AF87" i="1" s="1"/>
  <c r="AE88" i="1" l="1"/>
  <c r="AE81" i="1"/>
  <c r="Z80" i="1" l="1"/>
  <c r="W80" i="1"/>
  <c r="V80" i="1"/>
  <c r="Z79" i="1"/>
  <c r="W79" i="1"/>
  <c r="V79" i="1"/>
  <c r="Z78" i="1"/>
  <c r="W78" i="1"/>
  <c r="V78" i="1"/>
  <c r="Z77" i="1"/>
  <c r="W77" i="1"/>
  <c r="V77" i="1"/>
  <c r="Z76" i="1"/>
  <c r="W76" i="1"/>
  <c r="V76" i="1"/>
  <c r="Z75" i="1"/>
  <c r="W75" i="1"/>
  <c r="V75" i="1"/>
  <c r="Z74" i="1"/>
  <c r="W74" i="1"/>
  <c r="V74" i="1"/>
  <c r="K74" i="1"/>
  <c r="L74" i="1" s="1"/>
  <c r="H74" i="1"/>
  <c r="Z73" i="1"/>
  <c r="W73" i="1"/>
  <c r="V73" i="1"/>
  <c r="Z72" i="1"/>
  <c r="W72" i="1"/>
  <c r="V72" i="1"/>
  <c r="Z71" i="1"/>
  <c r="W71" i="1"/>
  <c r="V71" i="1"/>
  <c r="Z70" i="1"/>
  <c r="W70" i="1"/>
  <c r="V70" i="1"/>
  <c r="Z69" i="1"/>
  <c r="W69" i="1"/>
  <c r="V69" i="1"/>
  <c r="Z68" i="1"/>
  <c r="W68" i="1"/>
  <c r="V68" i="1"/>
  <c r="Z67" i="1"/>
  <c r="W67" i="1"/>
  <c r="V67" i="1"/>
  <c r="K67" i="1"/>
  <c r="H67" i="1"/>
  <c r="AD74" i="1" l="1"/>
  <c r="AF74" i="1" s="1"/>
  <c r="AD75" i="1" s="1"/>
  <c r="AF75" i="1" s="1"/>
  <c r="AD76" i="1" s="1"/>
  <c r="AF76" i="1" s="1"/>
  <c r="AD77" i="1" s="1"/>
  <c r="AF77" i="1" s="1"/>
  <c r="AD78" i="1" s="1"/>
  <c r="AF78" i="1" s="1"/>
  <c r="AD79" i="1" s="1"/>
  <c r="AF79" i="1" s="1"/>
  <c r="AD80" i="1" s="1"/>
  <c r="AF80" i="1" s="1"/>
  <c r="L67" i="1"/>
  <c r="AD67" i="1" s="1"/>
  <c r="AF67" i="1" s="1"/>
  <c r="AD68" i="1" s="1"/>
  <c r="AF68" i="1" s="1"/>
  <c r="AD69" i="1" s="1"/>
  <c r="AF69" i="1" s="1"/>
  <c r="AD70" i="1" s="1"/>
  <c r="AF70" i="1" s="1"/>
  <c r="AD71" i="1" s="1"/>
  <c r="AF71" i="1" s="1"/>
  <c r="AD72" i="1" s="1"/>
  <c r="AF72" i="1" s="1"/>
  <c r="AD73" i="1" s="1"/>
  <c r="AF73" i="1" s="1"/>
  <c r="Z64" i="1"/>
  <c r="W64" i="1"/>
  <c r="V64" i="1"/>
  <c r="Z65" i="1"/>
  <c r="W65" i="1"/>
  <c r="V65" i="1"/>
  <c r="Z58" i="1"/>
  <c r="W58" i="1"/>
  <c r="V58" i="1"/>
  <c r="Z57" i="1"/>
  <c r="W57" i="1"/>
  <c r="V57" i="1"/>
  <c r="Z51" i="1"/>
  <c r="W51" i="1"/>
  <c r="V51" i="1"/>
  <c r="Z50" i="1"/>
  <c r="W50" i="1"/>
  <c r="V50" i="1"/>
  <c r="Z44" i="1"/>
  <c r="W44" i="1"/>
  <c r="V44" i="1"/>
  <c r="Z43" i="1"/>
  <c r="W43" i="1"/>
  <c r="V43" i="1"/>
  <c r="Z37" i="1"/>
  <c r="W37" i="1"/>
  <c r="V37" i="1"/>
  <c r="Z36" i="1"/>
  <c r="W36" i="1"/>
  <c r="V36" i="1"/>
  <c r="Z29" i="1"/>
  <c r="W29" i="1"/>
  <c r="V29" i="1"/>
  <c r="Z30" i="1"/>
  <c r="W30" i="1"/>
  <c r="V30" i="1"/>
  <c r="Z22" i="1"/>
  <c r="W22" i="1"/>
  <c r="V22" i="1"/>
  <c r="Z23" i="1"/>
  <c r="W23" i="1"/>
  <c r="V23" i="1"/>
  <c r="Z16" i="1"/>
  <c r="W16" i="1"/>
  <c r="V16" i="1"/>
  <c r="Z15" i="1"/>
  <c r="W15" i="1"/>
  <c r="V15" i="1"/>
  <c r="AE74" i="1" l="1"/>
  <c r="AE67" i="1"/>
  <c r="V12" i="1"/>
  <c r="V13" i="1"/>
  <c r="V14" i="1"/>
  <c r="C33" i="30"/>
  <c r="Z17" i="1" l="1"/>
  <c r="H18" i="1"/>
  <c r="D143" i="22"/>
  <c r="D42" i="22" s="1"/>
  <c r="E143" i="22"/>
  <c r="E42" i="22" s="1"/>
  <c r="H143" i="22"/>
  <c r="H42" i="22" s="1"/>
  <c r="I143" i="22"/>
  <c r="I42" i="22" s="1"/>
  <c r="C143" i="22"/>
  <c r="C42" i="22" s="1"/>
  <c r="D142" i="22"/>
  <c r="D36" i="22" s="1"/>
  <c r="E142" i="22"/>
  <c r="E36" i="22" s="1"/>
  <c r="H142" i="22"/>
  <c r="H36" i="22" s="1"/>
  <c r="I142" i="22"/>
  <c r="I36" i="22" s="1"/>
  <c r="C142" i="22"/>
  <c r="C36" i="22" s="1"/>
  <c r="D141" i="22"/>
  <c r="D30" i="22" s="1"/>
  <c r="E141" i="22"/>
  <c r="E30" i="22" s="1"/>
  <c r="H141" i="22"/>
  <c r="H30" i="22" s="1"/>
  <c r="I141" i="22"/>
  <c r="I30" i="22" s="1"/>
  <c r="C141" i="22"/>
  <c r="C30" i="22" s="1"/>
  <c r="D140" i="22"/>
  <c r="D24" i="22" s="1"/>
  <c r="E140" i="22"/>
  <c r="E24" i="22" s="1"/>
  <c r="H140" i="22"/>
  <c r="H24" i="22" s="1"/>
  <c r="I140" i="22"/>
  <c r="I24" i="22" s="1"/>
  <c r="C140" i="22"/>
  <c r="C24" i="22" s="1"/>
  <c r="D139" i="22"/>
  <c r="D18" i="22" s="1"/>
  <c r="E139" i="22"/>
  <c r="E18" i="22" s="1"/>
  <c r="H139" i="22"/>
  <c r="H18" i="22" s="1"/>
  <c r="I139" i="22"/>
  <c r="I18" i="22" s="1"/>
  <c r="C139" i="22"/>
  <c r="C18" i="22" s="1"/>
  <c r="D138" i="22"/>
  <c r="D12" i="22" s="1"/>
  <c r="E138" i="22"/>
  <c r="E12" i="22" s="1"/>
  <c r="H138" i="22"/>
  <c r="H12" i="22" s="1"/>
  <c r="I138" i="22"/>
  <c r="I12" i="22" s="1"/>
  <c r="C138" i="22"/>
  <c r="C12" i="22" s="1"/>
  <c r="H25" i="1"/>
  <c r="H32" i="1"/>
  <c r="H39" i="1"/>
  <c r="H46" i="1"/>
  <c r="H53" i="1"/>
  <c r="H60" i="1"/>
  <c r="W11" i="1"/>
  <c r="C137" i="22"/>
  <c r="C6" i="22" s="1"/>
  <c r="D137" i="22"/>
  <c r="D6" i="22" s="1"/>
  <c r="E137" i="22"/>
  <c r="E6" i="22" s="1"/>
  <c r="H137" i="22"/>
  <c r="H6" i="22" s="1"/>
  <c r="I137" i="22"/>
  <c r="I6" i="22" s="1"/>
  <c r="Z66" i="1" l="1"/>
  <c r="W66" i="1"/>
  <c r="V66" i="1"/>
  <c r="Z63" i="1"/>
  <c r="W63" i="1"/>
  <c r="V63" i="1"/>
  <c r="Z62" i="1"/>
  <c r="W62" i="1"/>
  <c r="V62" i="1"/>
  <c r="Z61" i="1"/>
  <c r="W61" i="1"/>
  <c r="V61" i="1"/>
  <c r="Z60" i="1"/>
  <c r="W60" i="1"/>
  <c r="V60" i="1"/>
  <c r="K60" i="1"/>
  <c r="L60" i="1" s="1"/>
  <c r="Z59" i="1"/>
  <c r="W59" i="1"/>
  <c r="V59" i="1"/>
  <c r="Z56" i="1"/>
  <c r="W56" i="1"/>
  <c r="V56" i="1"/>
  <c r="Z55" i="1"/>
  <c r="W55" i="1"/>
  <c r="V55" i="1"/>
  <c r="Z54" i="1"/>
  <c r="W54" i="1"/>
  <c r="V54" i="1"/>
  <c r="Z53" i="1"/>
  <c r="W53" i="1"/>
  <c r="V53" i="1"/>
  <c r="K53" i="1"/>
  <c r="Z52" i="1"/>
  <c r="W52" i="1"/>
  <c r="V52" i="1"/>
  <c r="Z49" i="1"/>
  <c r="W49" i="1"/>
  <c r="V49" i="1"/>
  <c r="Z48" i="1"/>
  <c r="W48" i="1"/>
  <c r="V48" i="1"/>
  <c r="Z47" i="1"/>
  <c r="W47" i="1"/>
  <c r="V47" i="1"/>
  <c r="Z46" i="1"/>
  <c r="W46" i="1"/>
  <c r="V46" i="1"/>
  <c r="K46" i="1"/>
  <c r="Z45" i="1"/>
  <c r="W45" i="1"/>
  <c r="V45" i="1"/>
  <c r="Z42" i="1"/>
  <c r="W42" i="1"/>
  <c r="V42" i="1"/>
  <c r="Z41" i="1"/>
  <c r="W41" i="1"/>
  <c r="V41" i="1"/>
  <c r="Z40" i="1"/>
  <c r="W40" i="1"/>
  <c r="V40" i="1"/>
  <c r="Z39" i="1"/>
  <c r="W39" i="1"/>
  <c r="V39" i="1"/>
  <c r="K39" i="1"/>
  <c r="Z38" i="1"/>
  <c r="W38" i="1"/>
  <c r="V38" i="1"/>
  <c r="Z35" i="1"/>
  <c r="W35" i="1"/>
  <c r="V35" i="1"/>
  <c r="Z34" i="1"/>
  <c r="W34" i="1"/>
  <c r="V34" i="1"/>
  <c r="Z33" i="1"/>
  <c r="W33" i="1"/>
  <c r="V33" i="1"/>
  <c r="Z32" i="1"/>
  <c r="W32" i="1"/>
  <c r="V32" i="1"/>
  <c r="K32" i="1"/>
  <c r="Z31" i="1"/>
  <c r="W31" i="1"/>
  <c r="V31" i="1"/>
  <c r="Z28" i="1"/>
  <c r="W28" i="1"/>
  <c r="V28" i="1"/>
  <c r="Z27" i="1"/>
  <c r="W27" i="1"/>
  <c r="V27" i="1"/>
  <c r="Z26" i="1"/>
  <c r="W26" i="1"/>
  <c r="V26" i="1"/>
  <c r="Z25" i="1"/>
  <c r="W25" i="1"/>
  <c r="V25" i="1"/>
  <c r="K25" i="1"/>
  <c r="AD60" i="1" l="1"/>
  <c r="AF60" i="1" s="1"/>
  <c r="AD61" i="1" s="1"/>
  <c r="L53" i="1"/>
  <c r="AD53" i="1" s="1"/>
  <c r="L46" i="1"/>
  <c r="AD46" i="1" s="1"/>
  <c r="L39" i="1"/>
  <c r="AD39" i="1" s="1"/>
  <c r="L32" i="1"/>
  <c r="AD32" i="1" s="1"/>
  <c r="L25" i="1"/>
  <c r="AD25" i="1" s="1"/>
  <c r="AF61" i="1" l="1"/>
  <c r="AD62" i="1" s="1"/>
  <c r="AF62" i="1" s="1"/>
  <c r="AD63" i="1" s="1"/>
  <c r="AF63" i="1" s="1"/>
  <c r="AD64" i="1" s="1"/>
  <c r="AF64" i="1" s="1"/>
  <c r="AD65" i="1" s="1"/>
  <c r="AF65" i="1" s="1"/>
  <c r="AD66" i="1" s="1"/>
  <c r="AF66" i="1" s="1"/>
  <c r="AF53" i="1"/>
  <c r="AD54" i="1" s="1"/>
  <c r="AF54" i="1" s="1"/>
  <c r="AD55" i="1" s="1"/>
  <c r="AF55" i="1" s="1"/>
  <c r="AD56" i="1" s="1"/>
  <c r="AF46" i="1"/>
  <c r="AD47" i="1" s="1"/>
  <c r="AF47" i="1" s="1"/>
  <c r="AD48" i="1" s="1"/>
  <c r="AF48" i="1" s="1"/>
  <c r="AD49" i="1" s="1"/>
  <c r="AF39" i="1"/>
  <c r="AD40" i="1" s="1"/>
  <c r="AF40" i="1" s="1"/>
  <c r="AD41" i="1" s="1"/>
  <c r="AF41" i="1" s="1"/>
  <c r="AD42" i="1" s="1"/>
  <c r="AF32" i="1"/>
  <c r="AD33" i="1" s="1"/>
  <c r="AF33" i="1" s="1"/>
  <c r="AD34" i="1" s="1"/>
  <c r="AF34" i="1" s="1"/>
  <c r="AD35" i="1" s="1"/>
  <c r="AF25" i="1"/>
  <c r="AD26" i="1" s="1"/>
  <c r="AF26" i="1" s="1"/>
  <c r="AD27" i="1" s="1"/>
  <c r="AF27" i="1" s="1"/>
  <c r="AD28" i="1" s="1"/>
  <c r="AE60" i="1" l="1"/>
  <c r="AF56" i="1"/>
  <c r="AD57" i="1" s="1"/>
  <c r="AF57" i="1" s="1"/>
  <c r="AD58" i="1" s="1"/>
  <c r="AF58" i="1" s="1"/>
  <c r="AD59" i="1" s="1"/>
  <c r="AF59" i="1" s="1"/>
  <c r="AF49" i="1"/>
  <c r="AD50" i="1" s="1"/>
  <c r="AF50" i="1" s="1"/>
  <c r="AD51" i="1" s="1"/>
  <c r="AF51" i="1" s="1"/>
  <c r="AD52" i="1" s="1"/>
  <c r="AF52" i="1" s="1"/>
  <c r="AF42" i="1"/>
  <c r="AD43" i="1" s="1"/>
  <c r="AF43" i="1" s="1"/>
  <c r="AD44" i="1" s="1"/>
  <c r="AF44" i="1" s="1"/>
  <c r="AD45" i="1" s="1"/>
  <c r="AF45" i="1" s="1"/>
  <c r="AF35" i="1"/>
  <c r="AD36" i="1" s="1"/>
  <c r="AF36" i="1" s="1"/>
  <c r="AD37" i="1" s="1"/>
  <c r="AF37" i="1" s="1"/>
  <c r="AD38" i="1" s="1"/>
  <c r="AF38" i="1" s="1"/>
  <c r="AF28" i="1"/>
  <c r="AD29" i="1" s="1"/>
  <c r="AF29" i="1" s="1"/>
  <c r="AD30" i="1" s="1"/>
  <c r="AF30" i="1" s="1"/>
  <c r="AD31" i="1" s="1"/>
  <c r="AF31" i="1" s="1"/>
  <c r="Z24" i="1"/>
  <c r="W24" i="1"/>
  <c r="V24" i="1"/>
  <c r="Z21" i="1"/>
  <c r="W21" i="1"/>
  <c r="V21" i="1"/>
  <c r="Z20" i="1"/>
  <c r="W20" i="1"/>
  <c r="V20" i="1"/>
  <c r="Z19" i="1"/>
  <c r="W19" i="1"/>
  <c r="V19" i="1"/>
  <c r="Z18" i="1"/>
  <c r="W18" i="1"/>
  <c r="V18" i="1"/>
  <c r="K11" i="1"/>
  <c r="AE46" i="1" l="1"/>
  <c r="AE53" i="1"/>
  <c r="AE39" i="1"/>
  <c r="AE32" i="1"/>
  <c r="AE25" i="1"/>
  <c r="L18" i="1"/>
  <c r="AD18" i="1" s="1"/>
  <c r="AF18" i="1" s="1"/>
  <c r="AD19" i="1" s="1"/>
  <c r="AF19" i="1" l="1"/>
  <c r="AD20" i="1" s="1"/>
  <c r="AF20" i="1" s="1"/>
  <c r="V17" i="1"/>
  <c r="AD21" i="1" l="1"/>
  <c r="AF21" i="1" s="1"/>
  <c r="AD22" i="1" s="1"/>
  <c r="AF22" i="1" s="1"/>
  <c r="AD23" i="1" s="1"/>
  <c r="AF23" i="1" s="1"/>
  <c r="AD24" i="1" s="1"/>
  <c r="AF24" i="1" s="1"/>
  <c r="Z11" i="1"/>
  <c r="AE18" i="1" l="1"/>
  <c r="F221" i="13"/>
  <c r="F212" i="13"/>
  <c r="F213" i="13"/>
  <c r="F214" i="13"/>
  <c r="F215" i="13"/>
  <c r="F216" i="13"/>
  <c r="F210" i="13"/>
  <c r="F217" i="13"/>
  <c r="F218" i="13"/>
  <c r="F219" i="13"/>
  <c r="F220" i="13"/>
  <c r="F211" i="13"/>
  <c r="B222" i="13" a="1"/>
  <c r="B222" i="13" l="1"/>
  <c r="W14" i="1"/>
  <c r="W17" i="1" l="1"/>
  <c r="Z14" i="1"/>
  <c r="Z13" i="1"/>
  <c r="W13" i="1"/>
  <c r="Z12" i="1"/>
  <c r="W12" i="1"/>
  <c r="L11" i="1"/>
  <c r="AD11" i="1" s="1"/>
  <c r="AF11" i="1" l="1"/>
  <c r="AD12" i="1" s="1"/>
  <c r="AF12" i="1" l="1"/>
  <c r="AD13" i="1" s="1"/>
  <c r="AF13" i="1" l="1"/>
  <c r="AD14" i="1" s="1"/>
  <c r="AF14" i="1" l="1"/>
  <c r="AD15" i="1" s="1"/>
  <c r="AF15" i="1" s="1"/>
  <c r="AD16" i="1" s="1"/>
  <c r="AF16" i="1" s="1"/>
  <c r="AD17" i="1" s="1"/>
  <c r="AE11" i="1" l="1"/>
  <c r="AF17" i="1"/>
  <c r="B224" i="13" l="1"/>
  <c r="B223" i="13"/>
  <c r="N11" i="1" l="1"/>
  <c r="O11" i="1" s="1"/>
  <c r="N81" i="1"/>
  <c r="O81" i="1" s="1"/>
  <c r="Q81" i="1" s="1"/>
  <c r="N88" i="1"/>
  <c r="O88" i="1" s="1"/>
  <c r="N74" i="1"/>
  <c r="O74" i="1" s="1"/>
  <c r="P74" i="1" s="1"/>
  <c r="N67" i="1"/>
  <c r="O67" i="1" s="1"/>
  <c r="N46" i="1"/>
  <c r="O46" i="1" s="1"/>
  <c r="N53" i="1"/>
  <c r="O53" i="1" s="1"/>
  <c r="N25" i="1"/>
  <c r="O25" i="1" s="1"/>
  <c r="N60" i="1"/>
  <c r="O60" i="1" s="1"/>
  <c r="N32" i="1"/>
  <c r="O32" i="1" s="1"/>
  <c r="N39" i="1"/>
  <c r="O39" i="1" s="1"/>
  <c r="N18" i="1"/>
  <c r="O18" i="1" s="1"/>
  <c r="G11" i="36" l="1"/>
  <c r="C11" i="36"/>
  <c r="D10" i="36"/>
  <c r="E9" i="36"/>
  <c r="F8" i="36"/>
  <c r="G7" i="36"/>
  <c r="C7" i="36"/>
  <c r="F9" i="36"/>
  <c r="D7" i="36"/>
  <c r="F11" i="36"/>
  <c r="G10" i="36"/>
  <c r="C10" i="36"/>
  <c r="D9" i="36"/>
  <c r="E8" i="36"/>
  <c r="F7" i="36"/>
  <c r="E10" i="36"/>
  <c r="C8" i="36"/>
  <c r="E11" i="36"/>
  <c r="F10" i="36"/>
  <c r="G9" i="36"/>
  <c r="C9" i="36"/>
  <c r="D8" i="36"/>
  <c r="E7" i="36"/>
  <c r="D11" i="36"/>
  <c r="G8" i="36"/>
  <c r="P81" i="1"/>
  <c r="Q88" i="1"/>
  <c r="P88" i="1"/>
  <c r="AH74" i="1"/>
  <c r="AH75" i="1" s="1"/>
  <c r="AH76" i="1" s="1"/>
  <c r="AH77" i="1"/>
  <c r="AH78" i="1" s="1"/>
  <c r="AH79" i="1" s="1"/>
  <c r="AH80" i="1" s="1"/>
  <c r="Q74" i="1"/>
  <c r="P67" i="1"/>
  <c r="Q67" i="1"/>
  <c r="P18" i="1"/>
  <c r="Q18" i="1"/>
  <c r="P25" i="1"/>
  <c r="Q25" i="1"/>
  <c r="P39" i="1"/>
  <c r="Q39" i="1"/>
  <c r="P53" i="1"/>
  <c r="Q53" i="1"/>
  <c r="P11" i="1"/>
  <c r="Q11" i="1"/>
  <c r="P32" i="1"/>
  <c r="Q32" i="1"/>
  <c r="Q60" i="1"/>
  <c r="P60" i="1"/>
  <c r="Q46" i="1"/>
  <c r="P46" i="1"/>
  <c r="AH91" i="1" l="1"/>
  <c r="AH92" i="1" s="1"/>
  <c r="AH93" i="1" s="1"/>
  <c r="AH94" i="1" s="1"/>
  <c r="AH88" i="1"/>
  <c r="AH81" i="1"/>
  <c r="AH82" i="1" s="1"/>
  <c r="AH83" i="1" s="1"/>
  <c r="AH84" i="1"/>
  <c r="AH85" i="1" s="1"/>
  <c r="AH86" i="1" s="1"/>
  <c r="AH87" i="1" s="1"/>
  <c r="AH67" i="1"/>
  <c r="AH68" i="1" s="1"/>
  <c r="AH69" i="1" s="1"/>
  <c r="AH70" i="1"/>
  <c r="AH71" i="1" s="1"/>
  <c r="AH72" i="1" s="1"/>
  <c r="AH73" i="1" s="1"/>
  <c r="AH60" i="1"/>
  <c r="AH61" i="1" s="1"/>
  <c r="AH62" i="1" s="1"/>
  <c r="AH63" i="1"/>
  <c r="AH64" i="1" s="1"/>
  <c r="AH65" i="1" s="1"/>
  <c r="AH66" i="1" s="1"/>
  <c r="AH53" i="1"/>
  <c r="AH54" i="1" s="1"/>
  <c r="AH55" i="1" s="1"/>
  <c r="AH56" i="1"/>
  <c r="AH57" i="1" s="1"/>
  <c r="AH58" i="1" s="1"/>
  <c r="AH59" i="1" s="1"/>
  <c r="AH46" i="1"/>
  <c r="AH47" i="1" s="1"/>
  <c r="AH48" i="1" s="1"/>
  <c r="AH49" i="1"/>
  <c r="AH50" i="1" s="1"/>
  <c r="AH51" i="1" s="1"/>
  <c r="AH52" i="1" s="1"/>
  <c r="AH42" i="1"/>
  <c r="AH43" i="1" s="1"/>
  <c r="AH44" i="1" s="1"/>
  <c r="AH45" i="1" s="1"/>
  <c r="AH39" i="1"/>
  <c r="AH40" i="1" s="1"/>
  <c r="AH41" i="1" s="1"/>
  <c r="AH32" i="1"/>
  <c r="AH33" i="1" s="1"/>
  <c r="AH34" i="1" s="1"/>
  <c r="AH35" i="1"/>
  <c r="AH36" i="1" s="1"/>
  <c r="AH37" i="1" s="1"/>
  <c r="AH38" i="1" s="1"/>
  <c r="AH25" i="1"/>
  <c r="AH26" i="1" s="1"/>
  <c r="AH27" i="1" s="1"/>
  <c r="AH28" i="1"/>
  <c r="AH29" i="1" s="1"/>
  <c r="AH30" i="1" s="1"/>
  <c r="AH31" i="1" s="1"/>
  <c r="AG74" i="1"/>
  <c r="AI74" i="1" s="1"/>
  <c r="AH18" i="1"/>
  <c r="AH19" i="1" s="1"/>
  <c r="AH20" i="1" s="1"/>
  <c r="AH21" i="1"/>
  <c r="AH22" i="1" s="1"/>
  <c r="AH23" i="1" s="1"/>
  <c r="AH24" i="1" s="1"/>
  <c r="AH11" i="1"/>
  <c r="AH12" i="1" s="1"/>
  <c r="AH13" i="1" s="1"/>
  <c r="AH14" i="1" s="1"/>
  <c r="AH89" i="1" l="1"/>
  <c r="AH90" i="1" s="1"/>
  <c r="AG81" i="1"/>
  <c r="AI81" i="1" s="1"/>
  <c r="AG67" i="1"/>
  <c r="AI67" i="1" s="1"/>
  <c r="AG60" i="1"/>
  <c r="AI60" i="1" s="1"/>
  <c r="AG53" i="1"/>
  <c r="AI53" i="1" s="1"/>
  <c r="AG46" i="1"/>
  <c r="AI46" i="1" s="1"/>
  <c r="AG32" i="1"/>
  <c r="AI32" i="1" s="1"/>
  <c r="AG25" i="1"/>
  <c r="AI25" i="1" s="1"/>
  <c r="AG18" i="1"/>
  <c r="AI18" i="1" s="1"/>
  <c r="AH15" i="1"/>
  <c r="AH16" i="1" s="1"/>
  <c r="AH17" i="1" s="1"/>
  <c r="AG88" i="1" l="1"/>
  <c r="AI88" i="1" s="1"/>
  <c r="AG39" i="1"/>
  <c r="AI39" i="1" s="1"/>
  <c r="AG11" i="1"/>
  <c r="G22" i="36" l="1"/>
  <c r="G23" i="36"/>
  <c r="G20" i="36"/>
  <c r="G21" i="36"/>
  <c r="F23" i="36"/>
  <c r="G19" i="36"/>
  <c r="F21" i="36"/>
  <c r="F22" i="36"/>
  <c r="F19" i="36"/>
  <c r="F20" i="36"/>
  <c r="E22" i="36"/>
  <c r="E23" i="36"/>
  <c r="E20" i="36"/>
  <c r="E21" i="36"/>
  <c r="D23" i="36"/>
  <c r="E19" i="36"/>
  <c r="D21" i="36"/>
  <c r="D22" i="36"/>
  <c r="D19" i="36"/>
  <c r="D20" i="36"/>
  <c r="C22" i="36"/>
  <c r="C23" i="36"/>
  <c r="C20" i="36"/>
  <c r="C21" i="36"/>
  <c r="C19" i="36"/>
  <c r="AI11" i="1"/>
</calcChain>
</file>

<file path=xl/comments1.xml><?xml version="1.0" encoding="utf-8"?>
<comments xmlns="http://schemas.openxmlformats.org/spreadsheetml/2006/main">
  <authors>
    <author>SS.Gustavo Adolfo Sanabria Vargas</author>
  </authors>
  <commentList>
    <comment ref="F9" authorId="0" shapeId="0">
      <text>
        <r>
          <rPr>
            <sz val="9"/>
            <color indexed="81"/>
            <rFont val="Tahoma"/>
            <family val="2"/>
          </rPr>
          <t xml:space="preserve">Para los riesgos de Gestión, Fiscal, Seguridad de la Información y Integridad Publica - Corrupción la causa inmediata iniciara con la palabra </t>
        </r>
        <r>
          <rPr>
            <b/>
            <sz val="9"/>
            <color indexed="81"/>
            <rFont val="Tahoma"/>
            <family val="2"/>
          </rPr>
          <t>Por.</t>
        </r>
        <r>
          <rPr>
            <sz val="9"/>
            <color indexed="81"/>
            <rFont val="Tahoma"/>
            <family val="2"/>
          </rPr>
          <t xml:space="preserve">  
La causa inmediata para los </t>
        </r>
        <r>
          <rPr>
            <b/>
            <sz val="9"/>
            <color indexed="81"/>
            <rFont val="Tahoma"/>
            <family val="2"/>
          </rPr>
          <t>riesgos de Integridad Publica</t>
        </r>
        <r>
          <rPr>
            <sz val="9"/>
            <color indexed="81"/>
            <rFont val="Tahoma"/>
            <family val="2"/>
          </rPr>
          <t xml:space="preserve"> </t>
        </r>
        <r>
          <rPr>
            <b/>
            <sz val="9"/>
            <color indexed="81"/>
            <rFont val="Tahoma"/>
            <family val="2"/>
          </rPr>
          <t>(LA FT FP)</t>
        </r>
        <r>
          <rPr>
            <sz val="9"/>
            <color indexed="81"/>
            <rFont val="Tahoma"/>
            <family val="2"/>
          </rPr>
          <t xml:space="preserve"> es la siguiente:
</t>
        </r>
        <r>
          <rPr>
            <b/>
            <sz val="9"/>
            <color indexed="81"/>
            <rFont val="Tahoma"/>
            <family val="2"/>
          </rPr>
          <t>Por usar la entidad para dar apariencia de legalidad a los activos provenientes de actividades delictivas, para canalizar recursos hacia la realización de actividades terroristas o la proliferación de armas de destrucción masiva</t>
        </r>
        <r>
          <rPr>
            <sz val="9"/>
            <color indexed="81"/>
            <rFont val="Tahoma"/>
            <family val="2"/>
          </rPr>
          <t xml:space="preserve">
</t>
        </r>
      </text>
    </comment>
    <comment ref="G9" authorId="0" shapeId="0">
      <text>
        <r>
          <rPr>
            <sz val="9"/>
            <color indexed="81"/>
            <rFont val="Tahoma"/>
            <family val="2"/>
          </rPr>
          <t xml:space="preserve">Para los riesgos de Gestión y Seguridad de la Información  la causa raiz inicia con las palabras </t>
        </r>
        <r>
          <rPr>
            <b/>
            <sz val="9"/>
            <color indexed="81"/>
            <rFont val="Tahoma"/>
            <family val="2"/>
          </rPr>
          <t xml:space="preserve">"debido a"
</t>
        </r>
        <r>
          <rPr>
            <sz val="9"/>
            <color indexed="81"/>
            <rFont val="Tahoma"/>
            <family val="2"/>
          </rPr>
          <t xml:space="preserve">Para los riesgos Fiscal y Integridad Publica - Corrupción inician con las palabras </t>
        </r>
        <r>
          <rPr>
            <b/>
            <sz val="9"/>
            <color indexed="81"/>
            <rFont val="Tahoma"/>
            <family val="2"/>
          </rPr>
          <t>"a causa de"</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<sst xmlns="http://schemas.openxmlformats.org/spreadsheetml/2006/main" count="1397" uniqueCount="469">
  <si>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</si>
  <si>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</si>
  <si>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</si>
  <si>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</si>
  <si>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</si>
  <si>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</si>
  <si>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</si>
  <si>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</si>
  <si>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</si>
  <si>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</si>
  <si>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</si>
  <si>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</si>
  <si>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</si>
  <si>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</si>
  <si>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</si>
  <si>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</si>
  <si>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</si>
  <si>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</si>
  <si>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</si>
  <si>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</si>
  <si>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</si>
  <si>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</si>
  <si>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</si>
  <si>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</si>
  <si>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</si>
  <si>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Calificación</t>
  </si>
  <si>
    <t>Tratamiento</t>
  </si>
  <si>
    <t>Aceptar</t>
  </si>
  <si>
    <t>Evitar</t>
  </si>
  <si>
    <t>Probabilidad Inherente</t>
  </si>
  <si>
    <t>Plan de Acción</t>
  </si>
  <si>
    <t>Responsable</t>
  </si>
  <si>
    <t>Estado</t>
  </si>
  <si>
    <t>Finalizado</t>
  </si>
  <si>
    <t>Causa Raíz</t>
  </si>
  <si>
    <t>Alcance:</t>
  </si>
  <si>
    <t>Impacto 
Inherente</t>
  </si>
  <si>
    <t>Probabilidad Residual Final</t>
  </si>
  <si>
    <t>Impacto Residual Final</t>
  </si>
  <si>
    <t>Zona de Riesgo Inherente</t>
  </si>
  <si>
    <t>Zona de Riesgo Final</t>
  </si>
  <si>
    <t>Muy Baja</t>
  </si>
  <si>
    <t>Frecuencia de la Actividad</t>
  </si>
  <si>
    <t>Baja</t>
  </si>
  <si>
    <t>Muy Alta</t>
  </si>
  <si>
    <t>Tabla Criterios para definir el nivel de probabilidad</t>
  </si>
  <si>
    <t>Pérdida Reputacional</t>
  </si>
  <si>
    <t>Afectación menor a 10 SMLMV .</t>
  </si>
  <si>
    <t>Moderado 60%</t>
  </si>
  <si>
    <t>Mayor 80%</t>
  </si>
  <si>
    <t>Catastrófico 100%</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</si>
  <si>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</si>
  <si>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</si>
  <si>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</si>
  <si>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</si>
  <si>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</si>
  <si>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</si>
  <si>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</si>
  <si>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</si>
  <si>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</si>
  <si>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</si>
  <si>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</si>
  <si>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</si>
  <si>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</si>
  <si>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</si>
  <si>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</si>
  <si>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</si>
  <si>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</si>
  <si>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</si>
  <si>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</si>
  <si>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</si>
  <si>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</si>
  <si>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</si>
  <si>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t>
  </si>
  <si>
    <t>Pérdida_Reputacional</t>
  </si>
  <si>
    <t>Afectación Económica o presupuestal</t>
  </si>
  <si>
    <t>Afectación_Económica_o_presupuestal</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</si>
  <si>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</si>
  <si>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</si>
  <si>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</si>
  <si>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</si>
  <si>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</si>
  <si>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</si>
  <si>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</si>
  <si>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Media</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</si>
  <si>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</si>
  <si>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</si>
  <si>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</si>
  <si>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</si>
  <si>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</si>
  <si>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</si>
  <si>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Frecuencia con la cual se realiza la actividad</t>
  </si>
  <si>
    <t>Probabilidad Residual</t>
  </si>
  <si>
    <t>Identificación del riesgo</t>
  </si>
  <si>
    <t>Análisis del riesgo inherente</t>
  </si>
  <si>
    <t>Evaluación del riesgo - Nivel del riesgo residual</t>
  </si>
  <si>
    <t>Subcriterios</t>
  </si>
  <si>
    <t xml:space="preserve">     Afectación menor a 10 SMLMV .</t>
  </si>
  <si>
    <t>❌</t>
  </si>
  <si>
    <t>✔</t>
  </si>
  <si>
    <t xml:space="preserve">     Entre 50 y 100 SMLMV </t>
  </si>
  <si>
    <t xml:space="preserve">     Entre 100 y 500 SMLMV </t>
  </si>
  <si>
    <t xml:space="preserve">     Mayor a 500 SMLMV </t>
  </si>
  <si>
    <t xml:space="preserve">     El riesgo afecta la imagen de alguna área de la organización</t>
  </si>
  <si>
    <t xml:space="preserve">     El riesgo afecta la imagen de la entidad con algunos usuarios de relevancia frente al logro de los objetivos</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</si>
  <si>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</si>
  <si>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</si>
  <si>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</si>
  <si>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</si>
  <si>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</si>
  <si>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Columna</t>
  </si>
  <si>
    <t>Referencia</t>
  </si>
  <si>
    <t>Proceso</t>
  </si>
  <si>
    <t>Objetivo</t>
  </si>
  <si>
    <t>Alcance</t>
  </si>
  <si>
    <t>Descripción - Lineamientos para el diligenciamiento</t>
  </si>
  <si>
    <t>TRATAMIENTO</t>
  </si>
  <si>
    <t>En desarrollo</t>
  </si>
  <si>
    <t xml:space="preserve">     Entre 10 y 50 SMLMV </t>
  </si>
  <si>
    <t xml:space="preserve">Menor 40% </t>
  </si>
  <si>
    <t>VERBOS</t>
  </si>
  <si>
    <t>verifica</t>
  </si>
  <si>
    <t>valida</t>
  </si>
  <si>
    <t>coteja</t>
  </si>
  <si>
    <t>compara</t>
  </si>
  <si>
    <t>La actividad que conlleva el riesgo se ejecuta como máximos 3 veces por año</t>
  </si>
  <si>
    <t>La actividad que conlleva el riesgo se ejecuta de 4 a 34 veces por año</t>
  </si>
  <si>
    <t xml:space="preserve">Reducir </t>
  </si>
  <si>
    <t xml:space="preserve">Complemento </t>
  </si>
  <si>
    <t>Acción</t>
  </si>
  <si>
    <t>Leve</t>
  </si>
  <si>
    <t>R1</t>
  </si>
  <si>
    <t>R2</t>
  </si>
  <si>
    <t>R3</t>
  </si>
  <si>
    <t>R4</t>
  </si>
  <si>
    <t>R5</t>
  </si>
  <si>
    <t>R6</t>
  </si>
  <si>
    <t>R7</t>
  </si>
  <si>
    <t>R8</t>
  </si>
  <si>
    <t>Administración de Talento Humano</t>
  </si>
  <si>
    <t xml:space="preserve">Adquisiciones de Bienes y Servicios </t>
  </si>
  <si>
    <t>Aeronavegabilidad</t>
  </si>
  <si>
    <t xml:space="preserve">Alistamiento para el Combate y Seguridad de Aviación </t>
  </si>
  <si>
    <t>Análisis Control y Gestión Operacional</t>
  </si>
  <si>
    <t>Diseño de Proyectos de Ingenieros Militares</t>
  </si>
  <si>
    <t>Equipo de Ingenieros</t>
  </si>
  <si>
    <t xml:space="preserve">Estandarización </t>
  </si>
  <si>
    <t>Evaluación Independiente</t>
  </si>
  <si>
    <t>Geomática y Topografía</t>
  </si>
  <si>
    <t>Gestión Acción Integral</t>
  </si>
  <si>
    <t xml:space="preserve">Gestión Administrativa </t>
  </si>
  <si>
    <t>Gestión Ambiental y Ecosistemas</t>
  </si>
  <si>
    <t>Gestión Contable</t>
  </si>
  <si>
    <t>Gestión de Calidad</t>
  </si>
  <si>
    <t>Gestión del Riesgo de Desastres</t>
  </si>
  <si>
    <t>Gestión Doctrina</t>
  </si>
  <si>
    <t xml:space="preserve">Gestión Documental </t>
  </si>
  <si>
    <t>Gestión Finca Raíz</t>
  </si>
  <si>
    <t>Gestión Fiscal</t>
  </si>
  <si>
    <t>Gestión Jurídica Integral</t>
  </si>
  <si>
    <t>Gestión Presupuestal</t>
  </si>
  <si>
    <t xml:space="preserve">Gestión Servicio al Ciudadano </t>
  </si>
  <si>
    <t>Instrucción, Entrenamiento y Reentrenamiento</t>
  </si>
  <si>
    <t xml:space="preserve">Operaciones Logísticas </t>
  </si>
  <si>
    <t>Planeación Estratégica</t>
  </si>
  <si>
    <t>Planeamiento Logístico</t>
  </si>
  <si>
    <t>Producción de Inteligencia y Contrainteligencia Militar</t>
  </si>
  <si>
    <t>Proyectos de Consolidación</t>
  </si>
  <si>
    <t>Reclutamiento</t>
  </si>
  <si>
    <t>Transparencia Institucional</t>
  </si>
  <si>
    <t>PROCESOS</t>
  </si>
  <si>
    <t>Unidad o Dependencia</t>
  </si>
  <si>
    <t>OBJETIVOS ESTRATEGICOS</t>
  </si>
  <si>
    <t>Indicador Asociado</t>
  </si>
  <si>
    <t>Seguimiento, Monitoreo y Verificación de los Controles</t>
  </si>
  <si>
    <t>1. Contribuir a la defensa de la soberanía e integridad territorial y el orden constitucional.</t>
  </si>
  <si>
    <t>2. Contribuir a la mitigación de fenómenos de inseguridad y amenazas</t>
  </si>
  <si>
    <t>3. Contribuir a la protección de la seguridad ambiental</t>
  </si>
  <si>
    <t>4. Afianzar la unidad de esfuerzo interinstitucionales en apoyo al desarrollo integral y sostenible de los territorios.</t>
  </si>
  <si>
    <t>6. Fortalecer la estructura organizacional, procesos, capacidades y prácticas de gestión.</t>
  </si>
  <si>
    <t>7. Fortalecer el respeto por los DDHH y DIH en el marco del desarrollo de operaciones militares.</t>
  </si>
  <si>
    <t>8. Fortalecer la integridad y transparencia institucional.</t>
  </si>
  <si>
    <t>9. Consolidar la gestión del talento humano transversalizando políticas de genero</t>
  </si>
  <si>
    <t>10. Fomentar la interoperabilidad a través de la I+D+i, la educación y el entrenamiento.</t>
  </si>
  <si>
    <t>5. Aportar desde las capacidades institucionales a la implementación de los acuerdos de paz</t>
  </si>
  <si>
    <t>No aplica</t>
  </si>
  <si>
    <t>Fecha de Inicio</t>
  </si>
  <si>
    <t>Periodicidad</t>
  </si>
  <si>
    <t>Descripción de la Acción</t>
  </si>
  <si>
    <t>Riesgo</t>
  </si>
  <si>
    <t>Desempeño del Control</t>
  </si>
  <si>
    <t>C5</t>
  </si>
  <si>
    <t>C4</t>
  </si>
  <si>
    <t>C3</t>
  </si>
  <si>
    <t>C2</t>
  </si>
  <si>
    <t>C1</t>
  </si>
  <si>
    <t>Descripción del riesgo</t>
  </si>
  <si>
    <t>Objetivo Estratégico</t>
  </si>
  <si>
    <t>ANÁLISIS DEL RIESGO INHERENTE</t>
  </si>
  <si>
    <t>Probabilidad inherente</t>
  </si>
  <si>
    <t>Campo automático</t>
  </si>
  <si>
    <t>% Prob</t>
  </si>
  <si>
    <t>Impacto inherente</t>
  </si>
  <si>
    <t>Responsable del Control</t>
  </si>
  <si>
    <t>Complemento</t>
  </si>
  <si>
    <r>
      <t xml:space="preserve">ATRIBUTOS EFICIENCIA *
</t>
    </r>
    <r>
      <rPr>
        <sz val="11"/>
        <rFont val="Calibri"/>
        <family val="2"/>
        <scheme val="minor"/>
      </rPr>
      <t>Tipo</t>
    </r>
  </si>
  <si>
    <r>
      <t xml:space="preserve">ATRIBUTOS EFICIENCIA *
</t>
    </r>
    <r>
      <rPr>
        <sz val="11"/>
        <rFont val="Calibri"/>
        <family val="2"/>
        <scheme val="minor"/>
      </rPr>
      <t>Implementación</t>
    </r>
  </si>
  <si>
    <r>
      <t xml:space="preserve">ATRIBUTOS EFICIENCIA *
</t>
    </r>
    <r>
      <rPr>
        <sz val="11"/>
        <rFont val="Calibri"/>
        <family val="2"/>
        <scheme val="minor"/>
      </rPr>
      <t>Calificación</t>
    </r>
  </si>
  <si>
    <r>
      <t xml:space="preserve">ATRIBUTOS INFORMATIVOS
</t>
    </r>
    <r>
      <rPr>
        <sz val="11"/>
        <rFont val="Calibri"/>
        <family val="2"/>
        <scheme val="minor"/>
      </rPr>
      <t>Documentación</t>
    </r>
  </si>
  <si>
    <r>
      <t xml:space="preserve">ATRIBUTOS INFORMATIVOS
</t>
    </r>
    <r>
      <rPr>
        <sz val="11"/>
        <rFont val="Calibri"/>
        <family val="2"/>
        <scheme val="minor"/>
      </rPr>
      <t>Frecuencia</t>
    </r>
  </si>
  <si>
    <r>
      <t xml:space="preserve">ATRIBUTOS INFORMATIVOS
</t>
    </r>
    <r>
      <rPr>
        <sz val="11"/>
        <rFont val="Calibri"/>
        <family val="2"/>
        <scheme val="minor"/>
      </rPr>
      <t>Evidencia</t>
    </r>
  </si>
  <si>
    <t>TRATAMIENTO DEL RIESGO
Tratamiento</t>
  </si>
  <si>
    <t>PLAN DE ACCIÓN</t>
  </si>
  <si>
    <t>INDICADORES</t>
  </si>
  <si>
    <t xml:space="preserve">                                     
                                      </t>
  </si>
  <si>
    <t>MINISTERIO DE DEFENSA NACIONAL</t>
  </si>
  <si>
    <t>EJÉRCITO NACIONAL</t>
  </si>
  <si>
    <t>Fecha Final</t>
  </si>
  <si>
    <t>No. Acción</t>
  </si>
  <si>
    <t>Responsable de la Acción</t>
  </si>
  <si>
    <t>DESEMPEÑO DE LOS CONTROLES</t>
  </si>
  <si>
    <t>Nombre de la Hoja</t>
  </si>
  <si>
    <t>Análisis Causa - Frecuencia</t>
  </si>
  <si>
    <t>Mapa Final</t>
  </si>
  <si>
    <t>ENCABEZADO</t>
  </si>
  <si>
    <t>% Imp.</t>
  </si>
  <si>
    <r>
      <t xml:space="preserve">EVALUACIÓN DEL RIESGO -
</t>
    </r>
    <r>
      <rPr>
        <sz val="11"/>
        <color theme="1"/>
        <rFont val="Calibri"/>
        <family val="2"/>
        <scheme val="minor"/>
      </rPr>
      <t xml:space="preserve"> Nivel de riesgo residual</t>
    </r>
  </si>
  <si>
    <t>ESTADO</t>
  </si>
  <si>
    <t>Mapa de Calor</t>
  </si>
  <si>
    <t>MANTENIMIENTO</t>
  </si>
  <si>
    <t xml:space="preserve">ENTRENAMIENTO </t>
  </si>
  <si>
    <t>LIDERAZGO</t>
  </si>
  <si>
    <t>INFRAESTRUCTURA</t>
  </si>
  <si>
    <t>PERSONAL</t>
  </si>
  <si>
    <t>MATERIAL Y EQUIPO</t>
  </si>
  <si>
    <t>ORGANIZACIÓN</t>
  </si>
  <si>
    <t>DOCTRINA</t>
  </si>
  <si>
    <t>DEBILIDADES</t>
  </si>
  <si>
    <t>FORTALEZAS</t>
  </si>
  <si>
    <t>FACTOR INTERNO:</t>
  </si>
  <si>
    <t>CONTEXTO INTERNO:</t>
  </si>
  <si>
    <t>MEDIO AMBIENTE FÍSICO</t>
  </si>
  <si>
    <t>TIEMPO</t>
  </si>
  <si>
    <t>INFORMACIÓN</t>
  </si>
  <si>
    <t>SOCIAL</t>
  </si>
  <si>
    <t>MILITAR</t>
  </si>
  <si>
    <t>AMENAZAS</t>
  </si>
  <si>
    <t>OPORTUNIDADES</t>
  </si>
  <si>
    <t>FACTOR EXTERNO:</t>
  </si>
  <si>
    <t>CONTEXTO EXTERNO:</t>
  </si>
  <si>
    <t xml:space="preserve">DEPARTAMENTO DE PLANEACIÓN </t>
  </si>
  <si>
    <t>COMANDO GENERAL DE LAS FUERZAS MILITARES</t>
  </si>
  <si>
    <t xml:space="preserve">Causas </t>
  </si>
  <si>
    <t>Consecuencia (posible materialización)</t>
  </si>
  <si>
    <t xml:space="preserve">
</t>
  </si>
  <si>
    <t xml:space="preserve">Causa inmediata </t>
  </si>
  <si>
    <t>Problema / Causa inmediata</t>
  </si>
  <si>
    <t>Por qué
1</t>
  </si>
  <si>
    <t>Por qué
2</t>
  </si>
  <si>
    <t>Por qué
3</t>
  </si>
  <si>
    <t>Por qué
4</t>
  </si>
  <si>
    <t>Por qué
5</t>
  </si>
  <si>
    <t xml:space="preserve">Controles </t>
  </si>
  <si>
    <t>Control
1</t>
  </si>
  <si>
    <t>Control
2</t>
  </si>
  <si>
    <t>Control
3</t>
  </si>
  <si>
    <t>Control
4</t>
  </si>
  <si>
    <t>Control
5</t>
  </si>
  <si>
    <t>FRECUENCIA</t>
  </si>
  <si>
    <t>ACTIVIDAD</t>
  </si>
  <si>
    <t>CANT</t>
  </si>
  <si>
    <t>MENSUAL</t>
  </si>
  <si>
    <t xml:space="preserve">TRIMESTRAL </t>
  </si>
  <si>
    <t xml:space="preserve">SEMESTRAL </t>
  </si>
  <si>
    <t xml:space="preserve">ANUAL </t>
  </si>
  <si>
    <t>TOTAL</t>
  </si>
  <si>
    <t xml:space="preserve">Total Año </t>
  </si>
  <si>
    <t>Control</t>
  </si>
  <si>
    <t>Seguimiento 1</t>
  </si>
  <si>
    <t>Seguimiento 2</t>
  </si>
  <si>
    <t>Seguimiento 3</t>
  </si>
  <si>
    <t>Seguimiento 4</t>
  </si>
  <si>
    <t>A1</t>
  </si>
  <si>
    <t>A2</t>
  </si>
  <si>
    <t>Plan de acción (solo para la opción reducir)</t>
  </si>
  <si>
    <t>POLÍTICO</t>
  </si>
  <si>
    <t>ECONÓMICO</t>
  </si>
  <si>
    <t>R9</t>
  </si>
  <si>
    <t>R10</t>
  </si>
  <si>
    <t>El riesgo afecta la imagen de la entidad internamente, de conocimiento general, nivel interno, de junta directiva y accionistas y/o de provedores</t>
  </si>
  <si>
    <t>El riesgo afecta la imagen de  la entidad con efecto publicitario sostenido a nivel de sector administrativo, nivel departamental o municipal</t>
  </si>
  <si>
    <t xml:space="preserve">     El riesgo afecta la imagen de la entidad internamente, de conocimiento general, nivel interno, de junta directiva y accionistas y/o de provedores</t>
  </si>
  <si>
    <t xml:space="preserve">     El riesgo afecta la imagen de  la entidad con efecto publicitario sostenido a nivel de sector administrativo, nivel departamental o municipal</t>
  </si>
  <si>
    <t>TIPOLOGÍA</t>
  </si>
  <si>
    <t>Gestión</t>
  </si>
  <si>
    <t>Fiscal</t>
  </si>
  <si>
    <t>Seg. de la Información</t>
  </si>
  <si>
    <t>Posibilidad de afectación económica</t>
  </si>
  <si>
    <t>Posibilidad de perdida de integridad</t>
  </si>
  <si>
    <t>Posibilidad de afectación reputacional</t>
  </si>
  <si>
    <t>Posibilidad de perdida de confidencialidad</t>
  </si>
  <si>
    <t>Posibilidad de afectación económica y reputacional</t>
  </si>
  <si>
    <t>Posibilidad de perdida de disponibilidad</t>
  </si>
  <si>
    <t>Seguridad_Información</t>
  </si>
  <si>
    <t>Integridad_Pública_Corrupción</t>
  </si>
  <si>
    <t>Integridad_Pública_LA_FT_FP</t>
  </si>
  <si>
    <t>No Aplica</t>
  </si>
  <si>
    <t>R11</t>
  </si>
  <si>
    <t>R12</t>
  </si>
  <si>
    <t>Riesgo 1</t>
  </si>
  <si>
    <t>Riesgo 2</t>
  </si>
  <si>
    <t>Riesgo 3</t>
  </si>
  <si>
    <t>Riesgo 4</t>
  </si>
  <si>
    <t>Riesgo 5</t>
  </si>
  <si>
    <t>Riesgo 6</t>
  </si>
  <si>
    <t>Riesgo 7</t>
  </si>
  <si>
    <t>Riesgo 8</t>
  </si>
  <si>
    <t>Riesgo 9</t>
  </si>
  <si>
    <t>Riesgo 10</t>
  </si>
  <si>
    <t>Riesgo 11</t>
  </si>
  <si>
    <t>Riesgo 12</t>
  </si>
  <si>
    <t>MATRIZ PARA LA GESTIÓN INTEGRAL DEL RIESGO</t>
  </si>
  <si>
    <t>Lineamientos para el diligenciamiento MATRIZ PARA LA GESTIÓN INTEGRAL DEL RIESGO</t>
  </si>
  <si>
    <t>La descripción del riesgo debe contener todos los detalles que sean necesarios y que sea fácil de entender tanto para el líder del proceso como para personas ajenas al proceso. Se propone una estructura que facilita su redacción y claridad donde se analizan los siguientes aspectos:</t>
  </si>
  <si>
    <t>Seleccione de la lista desplegable la tipología del riesgo: Gestión; Fiscal; Seguridad de la información; Integridad Publica - Corrupción; Integridad Publica - LA/FT/FP</t>
  </si>
  <si>
    <t>Se diligenciará la unidad o dependencia en la cual se encuentra identificado el riesgo.</t>
  </si>
  <si>
    <t>Se diligenciará el objetivo que se encuentra establecido en la caracterización del proceso</t>
  </si>
  <si>
    <t>Se diligenciará el alcance que se encuentra establecido en la caracterización del proceso</t>
  </si>
  <si>
    <t>La actividad que conlleva el riesgo se ejecuta de 35 a 600 veces por año</t>
  </si>
  <si>
    <t>La actividad que conlleva el riesgo se ejecuta mínimo 601 veces al año y máximo 6000 veces por año</t>
  </si>
  <si>
    <t>La actividad que conlleva el riesgo se ejecuta más de 6001 veces por año</t>
  </si>
  <si>
    <t>Lista desplegable con los nombres de los 43 procesos del Ejército Nacional.</t>
  </si>
  <si>
    <r>
      <rPr>
        <sz val="11"/>
        <rFont val="Calibri"/>
        <family val="2"/>
        <scheme val="minor"/>
      </rPr>
      <t>La matriz refleja la información contenida en las columnas del impacto, causa inmediata y causa raíz.</t>
    </r>
    <r>
      <rPr>
        <b/>
        <sz val="11"/>
        <color theme="4" tint="-0.249977111117893"/>
        <rFont val="Calibri"/>
        <family val="2"/>
        <scheme val="minor"/>
      </rPr>
      <t xml:space="preserve">
</t>
    </r>
    <r>
      <rPr>
        <b/>
        <sz val="11"/>
        <color theme="9" tint="-0.249977111117893"/>
        <rFont val="Calibri"/>
        <family val="2"/>
        <scheme val="minor"/>
      </rPr>
      <t>Campo automático.</t>
    </r>
  </si>
  <si>
    <t>Criterio de impacto</t>
  </si>
  <si>
    <r>
      <t xml:space="preserve">Lista desplegable con las opciones de afectación económica o reputacional considerada para el riesgo.
</t>
    </r>
    <r>
      <rPr>
        <b/>
        <sz val="11"/>
        <color theme="9" tint="-0.249977111117893"/>
        <rFont val="Calibri"/>
        <family val="2"/>
        <scheme val="minor"/>
      </rPr>
      <t>La matriz automáticamente hará el cálculo para el nivel de Impacto inherente.</t>
    </r>
  </si>
  <si>
    <t>Se relaciona el cargo de acuerdo a TOE de quien ejecuta el control. Ejemplo: Oficial de Mantenimiento y Mejora.</t>
  </si>
  <si>
    <r>
      <rPr>
        <sz val="11"/>
        <rFont val="Calibri"/>
        <family val="2"/>
        <scheme val="minor"/>
      </rPr>
      <t>la matriz refleja la información contenida en las columnas del responsable, acción y complemento.</t>
    </r>
    <r>
      <rPr>
        <b/>
        <sz val="11"/>
        <color theme="4" tint="-0.249977111117893"/>
        <rFont val="Calibri"/>
        <family val="2"/>
        <scheme val="minor"/>
      </rPr>
      <t xml:space="preserve">
</t>
    </r>
    <r>
      <rPr>
        <b/>
        <sz val="11"/>
        <color theme="9" tint="-0.249977111117893"/>
        <rFont val="Calibri"/>
        <family val="2"/>
        <scheme val="minor"/>
      </rPr>
      <t>Campo automático.</t>
    </r>
  </si>
  <si>
    <r>
      <t xml:space="preserve">La matriz refleja la información y depende de la selección en la columna </t>
    </r>
    <r>
      <rPr>
        <b/>
        <sz val="11"/>
        <rFont val="Calibri"/>
        <family val="2"/>
        <scheme val="minor"/>
      </rPr>
      <t>"Tipo".</t>
    </r>
    <r>
      <rPr>
        <sz val="11"/>
        <rFont val="Calibri"/>
        <family val="2"/>
        <scheme val="minor"/>
      </rPr>
      <t xml:space="preserve">
</t>
    </r>
    <r>
      <rPr>
        <b/>
        <sz val="11"/>
        <color theme="9" tint="-0.249977111117893"/>
        <rFont val="Calibri"/>
        <family val="2"/>
        <scheme val="minor"/>
      </rPr>
      <t xml:space="preserve">Campo automático. </t>
    </r>
  </si>
  <si>
    <t>Lista desplegable con los tres tipos de controles: Preventivo, Detectivo y Correctivo.</t>
  </si>
  <si>
    <t>Lista desplegable con las formas de implementar el control, estas pueden ser: Automático o Manual.</t>
  </si>
  <si>
    <r>
      <rPr>
        <sz val="11"/>
        <rFont val="Calibri"/>
        <family val="2"/>
        <scheme val="minor"/>
      </rPr>
      <t xml:space="preserve">La matriz determinará de acuerdo a la información seleccionada en tipo de control y tipo de implementación el respectivo porcentaje con el cual se valorar el control.
</t>
    </r>
    <r>
      <rPr>
        <b/>
        <sz val="11"/>
        <color theme="9" tint="-0.249977111117893"/>
        <rFont val="Calibri"/>
        <family val="2"/>
        <scheme val="minor"/>
      </rPr>
      <t xml:space="preserve">Campo automático. </t>
    </r>
  </si>
  <si>
    <t>Lista desplegable donde se relaciona si el control a implementar está Documentado o sin documentar.</t>
  </si>
  <si>
    <t>Lista desplegable con la frecuencia del control, estas pueden ser: continuo o aleatorio.</t>
  </si>
  <si>
    <t>Lista desplegable con las formas de registro del control, estas pueden ser: con registro o sin registro.</t>
  </si>
  <si>
    <r>
      <t>En las columnas de Probabilidad residual, Probabilidad residual final, porcentaje, Impacto final residual, porcentaje y zona de riesgos final; la matriz hará el cálculo acorde con el control o controles definidos con sus atributos analizados, lo que permitirá establecer el nivel de riesgo residual.</t>
    </r>
    <r>
      <rPr>
        <b/>
        <sz val="11"/>
        <rFont val="Calibri"/>
        <family val="2"/>
        <scheme val="minor"/>
      </rPr>
      <t xml:space="preserve">
</t>
    </r>
    <r>
      <rPr>
        <b/>
        <sz val="11"/>
        <color theme="9" tint="-0.249977111117893"/>
        <rFont val="Calibri"/>
        <family val="2"/>
        <scheme val="minor"/>
      </rPr>
      <t>Campos automáticos</t>
    </r>
  </si>
  <si>
    <t>Evaluación del Nivel de Riesgo - Nivel de Riesgo Residual</t>
  </si>
  <si>
    <r>
      <t xml:space="preserve">Seguimiento, Monitoreo y Verificación de los Controles
</t>
    </r>
    <r>
      <rPr>
        <sz val="11"/>
        <color theme="1"/>
        <rFont val="Calibri"/>
        <family val="2"/>
        <scheme val="minor"/>
      </rPr>
      <t>(diligenciar hoja seguimiento control)</t>
    </r>
  </si>
  <si>
    <t xml:space="preserve">Es una tarea o actividad especifica que se define para mitigar el riesgo, y no necesariamente debe ser un control. </t>
  </si>
  <si>
    <t>Se relaciona el cargo de acuerdo a TOE de quien ejecuta la acción. Ejemplo: Oficial de Mantenimiento y Mejora.</t>
  </si>
  <si>
    <t>Lista de desplegable con las opciones de finalizado o en desarrollo, la selección dependerá de las acciones del plan que se hayan establecido en cada caso.</t>
  </si>
  <si>
    <t>Corresponde al indicador del proceso que se puede ver afectado por el riesgo identificado, generando una deviación de lo esperado.</t>
  </si>
  <si>
    <r>
      <t xml:space="preserve">Seguimiento, Monitoreo y Verificación de las Acciones
</t>
    </r>
    <r>
      <rPr>
        <sz val="11"/>
        <color theme="1"/>
        <rFont val="Calibri"/>
        <family val="2"/>
        <scheme val="minor"/>
      </rPr>
      <t>(diligenciar hoja Plan de Acciones)</t>
    </r>
  </si>
  <si>
    <t>ZONA DE RIESGO INHERENTE</t>
  </si>
  <si>
    <t>ZONA DE RIESGO FINAL</t>
  </si>
  <si>
    <t>Se trascribe la descripción del control como se relaciona en la hoja “mapa final” en Evaluación del riesgo - Valoración de los controles</t>
  </si>
  <si>
    <t>Se trascribe la misma información relacionada en la hoja “mapa final” del responsable en Evaluación del riesgo - Valoración de los controles</t>
  </si>
  <si>
    <t>Se trascribe el soporte documental como se describe en el control. Ejemplo: Acta de Reunión, Informe, circular, etc.</t>
  </si>
  <si>
    <t>Se trascribe de acuerdo a la determinado en el control. Ejemplo: mensual, bimensual, trimestral, cuatrimestral, semestral y anual.</t>
  </si>
  <si>
    <t xml:space="preserve">Corresponde a la fecha en que se empieza a ejecutar el control. </t>
  </si>
  <si>
    <t>Fecha de Final</t>
  </si>
  <si>
    <t>Corresponde a la fecha en que se termina de ejecutar el control.</t>
  </si>
  <si>
    <t>Se relacionan cuatro seguimientos que corresponden a los trimestres en que se debe reportar la gestión realizada. En cada trimestre se debe relacionar la ejecución de control realizada por los responsables, registrando las evidencias documentales de acuerdo a la periodicidad. Ejemplo:   Seguimiento 1, si la periodicidad del control es mensual y la evidencia es un acta de reunión, se debe registrar el número del acta de reunión de los meses de enero, febrero y marzo.</t>
  </si>
  <si>
    <t>Descripción de la acción</t>
  </si>
  <si>
    <t>Se trascribe la misma información relacionada en la hoja “mapa final” del responsable en plan de acción.</t>
  </si>
  <si>
    <t>Se trascribe la descripción de la acción como se relaciona en la hoja “mapa final” en plan de acción.</t>
  </si>
  <si>
    <t>Corresponde al soporte documental de la ejecución de la acción. Ejemplo: Oficio, Circular, etc.</t>
  </si>
  <si>
    <t>Intervalo de tiempo en que se debe realizar la acción.</t>
  </si>
  <si>
    <t>Corresponde a la fecha en que se empieza a ejecutar la acción</t>
  </si>
  <si>
    <t>Corresponde a la fecha en que se termina de ejecutar la acción.</t>
  </si>
  <si>
    <t>Se relacionan cuatro seguimientos que corresponden a los trimestres en que se debe reportar la ejecución de las acciones. En cada trimestre se debe relacionar la ejecución de acción realizada por los responsables, registrando las evidencias documentales de acuerdo a la periodicidad. Ejemplo:  Seguimiento 1, si la periodicidad de la acción es trimestral y la evidencia es un oficio, se debe registrar el radicado del oficio del trimestre.</t>
  </si>
  <si>
    <t>Corresponde al consecutivo numérico del riesgo. (Ejemplo: R1, R2, etc.)</t>
  </si>
  <si>
    <t>La matriz refleja el consecutivo numérico del riesgo. (Ejemplo: R1, R2, etc.)</t>
  </si>
  <si>
    <t xml:space="preserve"> Consecutivo numérico del control. 
(Ejemplo C1;C2;C3, etc.)</t>
  </si>
  <si>
    <t>Consecutivo para identificar cada riesgo y facilitar su trazabilidad. (Ejemplo R1;R2;R3, etc.)</t>
  </si>
  <si>
    <t>RIESGO</t>
  </si>
  <si>
    <t>CONTROLES</t>
  </si>
  <si>
    <t>Desempeño de Control</t>
  </si>
  <si>
    <t>Controles</t>
  </si>
  <si>
    <t>Tabla Probabilidad</t>
  </si>
  <si>
    <t>Tabla Impacto</t>
  </si>
  <si>
    <t>Tabla Valoración controles</t>
  </si>
  <si>
    <t>Hoja informativa</t>
  </si>
  <si>
    <t>Análisis del Contexto</t>
  </si>
  <si>
    <r>
      <t xml:space="preserve">Lista desplegable con las opciones de afectación que pude generar el riesgo.
</t>
    </r>
    <r>
      <rPr>
        <b/>
        <sz val="11"/>
        <color theme="9" tint="-0.249977111117893"/>
        <rFont val="Calibri"/>
        <family val="2"/>
        <scheme val="minor"/>
      </rPr>
      <t>Para efectos de la calificación se tomará el impacto con el nivel más alto</t>
    </r>
    <r>
      <rPr>
        <b/>
        <sz val="11"/>
        <rFont val="Calibri"/>
        <family val="2"/>
        <scheme val="minor"/>
      </rPr>
      <t>.</t>
    </r>
  </si>
  <si>
    <t>Es la matriz DOFA (Debilidades - Oportunidades - Fortalezas - Amenazas) identificada por cada uno de los procesos. Esta se bajo de nivel del Análisis del Contexto Interno y Externo de la Administración de Riesgos y Gestión de Oportunidades.</t>
  </si>
  <si>
    <t>Nivel</t>
  </si>
  <si>
    <t>Afectación Económica</t>
  </si>
  <si>
    <t>El riesgo afecta la imagen de la entidad a nivel nacional, con efecto publicitarios sostenible a nivel país.</t>
  </si>
  <si>
    <t>El riesgo afecta la imagen de  la entidad con efecto publicitario sostenido a nivel de sector administrativo, nivel departamental o municipal.</t>
  </si>
  <si>
    <t>El riesgo afecta la imagen de la entidad con algunos usuarios de relevancia frente al logro de los objetivos.</t>
  </si>
  <si>
    <t>El riesgo afecta la imagen de alguna área de la entidad.</t>
  </si>
  <si>
    <t xml:space="preserve">Mayor a 10 y Menor a 50 SMLMV </t>
  </si>
  <si>
    <t xml:space="preserve">Mayor a 50 y Menor a 100 SMLMV </t>
  </si>
  <si>
    <t xml:space="preserve">Mayor a 100 y Menor a 500 SMLMV </t>
  </si>
  <si>
    <t>Tabla Criterios para definir el nivel de Impacto</t>
  </si>
  <si>
    <t>Diseño y Análisis de controles</t>
  </si>
  <si>
    <t>Posibilidad de afectación reputacional y económica</t>
  </si>
  <si>
    <t>Posibilidad  de efecto dañoso sobre bienes públicos</t>
  </si>
  <si>
    <t>Posibilidad  de efecto dañoso sobre los recursos públicos</t>
  </si>
  <si>
    <t>Posibilidad de afectación  reputacional y económica</t>
  </si>
  <si>
    <t>Clasificación del Riesgo</t>
  </si>
  <si>
    <t>CLASIFICACION DEL RIESGO</t>
  </si>
  <si>
    <t>Ejecución y Administración de procesos</t>
  </si>
  <si>
    <t>Fraude Externo</t>
  </si>
  <si>
    <t>Fallas Tecnológicas</t>
  </si>
  <si>
    <t>Relaciones Laborales</t>
  </si>
  <si>
    <t>Daños Activos Físicos</t>
  </si>
  <si>
    <t>Seguridad de la Información</t>
  </si>
  <si>
    <t>Proyectos</t>
  </si>
  <si>
    <t>Seguimiento Acción</t>
  </si>
  <si>
    <t>Seguimiento Acciones</t>
  </si>
  <si>
    <t>Gestión Ciencia y Tecnología</t>
  </si>
  <si>
    <t>Abastecimientos de Aviación</t>
  </si>
  <si>
    <t>Combustible de Aviación</t>
  </si>
  <si>
    <t>Control, Reservas y Movilización</t>
  </si>
  <si>
    <t>Gestión Comunicación Estratégicas</t>
  </si>
  <si>
    <t>Gestión Desminado</t>
  </si>
  <si>
    <t>Gestión Educación Militar</t>
  </si>
  <si>
    <t>Gestión de Relaciones Internacionales</t>
  </si>
  <si>
    <t>Gestión de Tecnologías y Sistemas de Información C5</t>
  </si>
  <si>
    <t>Mantenimiento de Aviación</t>
  </si>
  <si>
    <t>Selección, Incorporación Escuelas de Formación</t>
  </si>
  <si>
    <t xml:space="preserve">Socio Humanística y Cultura Militar </t>
  </si>
  <si>
    <t>Lista desplegable con los Objetivos Estratégicos, se debe seleccionar el objetivo al cual el riesgo está asociado. (Si le aplica).</t>
  </si>
  <si>
    <t>Posibilidad  de efecto dañoso sobre intereses patrimoniales de naturaleza pública</t>
  </si>
  <si>
    <t>Integridad Pública - Corrupción</t>
  </si>
  <si>
    <t>Integridad Pública - LA/FT/FP</t>
  </si>
  <si>
    <r>
      <t xml:space="preserve">Circunstancias o situaciones más evidentes sobre las cuales se presenta el riesgo, las mismas no constituyen la causa principal o base para que se presente el riesgo. 
Para los riesgos de Gestión, Fiscal, Seguridad de la Información y Integridad Publica - Corrupción la causa inmediata iniciara con la palabra </t>
    </r>
    <r>
      <rPr>
        <sz val="11"/>
        <color theme="9" tint="-0.249977111117893"/>
        <rFont val="Calibri"/>
        <family val="2"/>
        <scheme val="minor"/>
      </rPr>
      <t>"</t>
    </r>
    <r>
      <rPr>
        <b/>
        <sz val="11"/>
        <color theme="9" tint="-0.249977111117893"/>
        <rFont val="Calibri"/>
        <family val="2"/>
        <scheme val="minor"/>
      </rPr>
      <t xml:space="preserve">Por". 
Ejemplo: por incumplimiento parcial o total en la normatividad vigente
</t>
    </r>
    <r>
      <rPr>
        <sz val="11"/>
        <rFont val="Calibri"/>
        <family val="2"/>
        <scheme val="minor"/>
      </rPr>
      <t xml:space="preserve">
La causa inmediata para los riesgos de Integridad Publica (LA FT FP) es la siguiente: </t>
    </r>
    <r>
      <rPr>
        <b/>
        <sz val="11"/>
        <color theme="9" tint="-0.249977111117893"/>
        <rFont val="Calibri"/>
        <family val="2"/>
        <scheme val="minor"/>
      </rPr>
      <t>"Por usar la entidad para dar apariencia de legalidad a los activos provenientes de actividades delictivas, para canalizar recursos hacia la realización de actividades terroristas o la proliferación de armas de destrucción masiva"</t>
    </r>
  </si>
  <si>
    <t>IDENTIFICACIÓN DEL RIESGO</t>
  </si>
  <si>
    <t>Es la causa principal o básica, corresponde a la razón por la cual se puede presentar el riesgo, es la base para la identificación de los controles en la etapa de valoración del riesgo. Inicia con “debido a / a causa de”. Ejemplo: debido a desconocimiento de los lineamientos</t>
  </si>
  <si>
    <t>El riesgo afecta la imagen de la entidad internamente, de conocimiento general, nivel interno, de junta directiva y accionistas y/o de proveedores.</t>
  </si>
  <si>
    <t>Criterios de Impacto</t>
  </si>
  <si>
    <r>
      <t xml:space="preserve">La matriz, de acuerdo a los datos obtenidos en PROBABILIDAD inherente e IMPACTO inherente, determinara la zona en la cual se ubica en el mapa de calor el riesgo inherente.
</t>
    </r>
    <r>
      <rPr>
        <b/>
        <sz val="11"/>
        <color theme="9" tint="-0.249977111117893"/>
        <rFont val="Calibri"/>
        <family val="2"/>
        <scheme val="minor"/>
      </rPr>
      <t xml:space="preserve">Campo automático. </t>
    </r>
  </si>
  <si>
    <r>
      <t xml:space="preserve">Lista desplegable con las formas de tratamiento para el riesgo, estas pueden ser: Reducir, Evitar, Aceptar.
</t>
    </r>
    <r>
      <rPr>
        <b/>
        <sz val="11"/>
        <color theme="9" tint="-0.249977111117893"/>
        <rFont val="Calibri"/>
        <family val="2"/>
        <scheme val="minor"/>
      </rPr>
      <t xml:space="preserve">
NOTA: 1. EL Ejército Nacional determina que el riesgo que la entidad puede aceptar en relación con los objetivos estratégicos y de proceso, en el marco legal y las disposiciones de la alta dirección son los “riesgos residuales de gestión” que se encuentren en zona de riesgo baja y que no hacen referencia al manejo del presupuesto, manejo de almacenes e inventarios, sin embargo, se deben monitorear conforme a la periodicidad establecida
2. Los Riesgos para la Integridad Pública (Corrupción – LA/FT/FP), no son aceptables, solo se pueden reducir.</t>
    </r>
  </si>
  <si>
    <r>
      <t xml:space="preserve">Defina el # de veces que se ejecuta la actividad durante el año (la probabilidad de ocurrencia del riesgo está asociada a la exposición al riesgo del proceso o actividad que esté analizando. Es decir, el # de veces que se pasa por el punto de riesgo en un periodo de un (1) año). Cuando se trata del Departamento (CEDE), se multiplica el control de forma transversal hasta donde este aplica, teniendo en cuenta la periodicidad referida en el control 
</t>
    </r>
    <r>
      <rPr>
        <b/>
        <sz val="11"/>
        <color theme="9" tint="-0.249977111117893"/>
        <rFont val="Calibri"/>
        <family val="2"/>
        <scheme val="minor"/>
      </rPr>
      <t>La matriz automáticamente hará el cálculo para el nivel de probabilidad inherente.</t>
    </r>
  </si>
  <si>
    <t>Numero de Eventos</t>
  </si>
  <si>
    <t>Frecuencia del Riesgo (Numero de veces que se hace la actividad)</t>
  </si>
  <si>
    <t>Es igual, al numero de eventos (Materializaciones), divido, por la frecuencia del Riesgo (Numero de veces que se hace la actividad).</t>
  </si>
  <si>
    <t>Corresponde a los detalles que permiten identificar claramente el objeto del control.  Se debe indicar que pasa con las desviaciones resultantes de ejecutar la acción.</t>
  </si>
  <si>
    <r>
      <t xml:space="preserve">Describe la acción y periodicidad a realizar como parte del control  a implementar. La acción se inicia con alguno de los siguientes verbos de comparación: Verificar, Validar, Conciliar, Comparar, Revisar, Cotejar o Detectar. 
la periodicidad es de acuerdo a la zona de riesgo residual conforme a la siguiente grafica:
</t>
    </r>
    <r>
      <rPr>
        <b/>
        <sz val="11"/>
        <color theme="9" tint="-0.249977111117893"/>
        <rFont val="Calibri"/>
        <family val="2"/>
        <scheme val="minor"/>
      </rPr>
      <t xml:space="preserve">
NOTA: Los Riesgos para la Integridad Pública (Corrupción – LA/FT/FP), independiente de la zona de riesgo en la que se encuentran debe tener una implementación MENSUAL.</t>
    </r>
  </si>
  <si>
    <t>EVALUACIÓN DEL RIESGO 
 Valoración Controles 
(Identificar mínimo 3 controles por riesgos)</t>
  </si>
  <si>
    <r>
      <t xml:space="preserve"> Consecutivo numérico de la Acción. (Ejemplo A1; A2)
</t>
    </r>
    <r>
      <rPr>
        <b/>
        <sz val="11"/>
        <color theme="9" tint="-0.249977111117893"/>
        <rFont val="Calibri"/>
        <family val="2"/>
        <scheme val="minor"/>
      </rPr>
      <t>NOTA: Se identificara Máximo 2 Acciones.</t>
    </r>
  </si>
  <si>
    <t>La hoja refleja el movimiento del riesgo en su zona Inherente (antes de efectuar los controles) y en la zona final (después de efectuar los controles), visualizando gráficamente la eficacia y eficiencia de los controles.</t>
  </si>
  <si>
    <t>La matriz refleja el consecutivo numérico del control. (Ejemplo: C1, C2, C3, etc.)</t>
  </si>
  <si>
    <t>Seguimientos</t>
  </si>
  <si>
    <t>Corresponde al consecutivo numérico de la acción (Ejemplo: A1, A2, etc.)</t>
  </si>
  <si>
    <r>
      <t xml:space="preserve">En esta hoja se realiza el análisis de causa-frecuencia para identificar los riesgos que son aplicables a cada uno de los procesos, asimismo, se registra la frecuencia con la que se realiza la actividad. 
</t>
    </r>
    <r>
      <rPr>
        <b/>
        <sz val="11"/>
        <color theme="9" tint="-0.249977111117893"/>
        <rFont val="Calibri"/>
        <family val="2"/>
        <scheme val="minor"/>
      </rPr>
      <t>Nota: se puede utilizar las siguientes metodologías para el análisis de causa: 
1. Los 5 porque
2. Diagrama de Ishikawa o Espina de Pescado
3. Análisis del Árbol de Causas
4. Análisis Bow -Tie (corbatín)</t>
    </r>
  </si>
  <si>
    <t>Tipología del Riesgo</t>
  </si>
  <si>
    <t>Seleccione de la lista desplegable la clasificación del riesgo dependiendo su tipología:
Riesgos de Gestión: Ejecución y Administración de procesos, Fraude Externo, Fallas Tecnológicas, Relaciones Laborales, Usuarios, productos y practicas, organizacionales, Daños Activos Físicos, Proyectos. 
Riesgo Fiscal: Fiscal.
Riesgos de Seguridad de la Información: Seguridad de la Información.
Riesgos de Integridad Publica: Integridad Pública - Corrupción, Integridad Pública - LA/FT/FP.</t>
  </si>
  <si>
    <t>C6</t>
  </si>
  <si>
    <t>C7</t>
  </si>
  <si>
    <t>Se refleja la información seleccionada en la columna M</t>
  </si>
  <si>
    <t>ANALISIS DEL CONTEXTO INTERNO Y EXTERNO PARA LA GESTIÓN INTEGRAL DEL RIESGO Y GESTIÓN DE OPORTUNIDADES</t>
  </si>
  <si>
    <t>Usuarios, productos y practicas</t>
  </si>
  <si>
    <r>
      <t xml:space="preserve">Pág. </t>
    </r>
    <r>
      <rPr>
        <sz val="12"/>
        <rFont val="Arial"/>
        <family val="2"/>
      </rPr>
      <t>1 de 1</t>
    </r>
    <r>
      <rPr>
        <b/>
        <sz val="12"/>
        <rFont val="Arial"/>
        <family val="2"/>
      </rPr>
      <t xml:space="preserve">
</t>
    </r>
  </si>
  <si>
    <r>
      <rPr>
        <b/>
        <sz val="12"/>
        <rFont val="Arial"/>
        <family val="2"/>
      </rPr>
      <t>Código:</t>
    </r>
    <r>
      <rPr>
        <sz val="12"/>
        <rFont val="Arial"/>
        <family val="2"/>
      </rPr>
      <t xml:space="preserve"> FO-CEDE5-DIGEC-487</t>
    </r>
  </si>
  <si>
    <t>Unidad o Dependencia:</t>
  </si>
  <si>
    <r>
      <t xml:space="preserve">Seguimiento, Monitoreo y Verificación de los Controles
</t>
    </r>
    <r>
      <rPr>
        <sz val="12"/>
        <color theme="1"/>
        <rFont val="Arial"/>
        <family val="2"/>
      </rPr>
      <t>(diligenciar hoja seguimiento control</t>
    </r>
    <r>
      <rPr>
        <b/>
        <sz val="12"/>
        <color theme="1"/>
        <rFont val="Arial"/>
        <family val="2"/>
      </rPr>
      <t>)</t>
    </r>
  </si>
  <si>
    <r>
      <t>Seguimiento, Monitoreo y Verificación de las Acciones
(</t>
    </r>
    <r>
      <rPr>
        <sz val="12"/>
        <color theme="1"/>
        <rFont val="Arial"/>
        <family val="2"/>
      </rPr>
      <t>diligenciar hoja Plan de Acciones</t>
    </r>
    <r>
      <rPr>
        <b/>
        <sz val="12"/>
        <color theme="1"/>
        <rFont val="Arial"/>
        <family val="2"/>
      </rPr>
      <t>)</t>
    </r>
  </si>
  <si>
    <r>
      <t>Causa Inmediata
(</t>
    </r>
    <r>
      <rPr>
        <sz val="12"/>
        <color theme="1"/>
        <rFont val="Arial"/>
        <family val="2"/>
      </rPr>
      <t xml:space="preserve">Inicia con la palabra </t>
    </r>
    <r>
      <rPr>
        <b/>
        <sz val="12"/>
        <color theme="1"/>
        <rFont val="Arial"/>
        <family val="2"/>
      </rPr>
      <t>por)</t>
    </r>
  </si>
  <si>
    <r>
      <t>Causa Raíz
(</t>
    </r>
    <r>
      <rPr>
        <sz val="12"/>
        <color theme="1"/>
        <rFont val="Arial"/>
        <family val="2"/>
      </rPr>
      <t xml:space="preserve">Inicia con </t>
    </r>
    <r>
      <rPr>
        <b/>
        <sz val="12"/>
        <color theme="1"/>
        <rFont val="Arial"/>
        <family val="2"/>
      </rPr>
      <t>debido a / a causa de)</t>
    </r>
  </si>
  <si>
    <r>
      <t xml:space="preserve">Acción
</t>
    </r>
    <r>
      <rPr>
        <sz val="12"/>
        <color theme="1"/>
        <rFont val="Arial"/>
        <family val="2"/>
      </rPr>
      <t>(inicia con alguno de los siguientes verbos de comparación:</t>
    </r>
    <r>
      <rPr>
        <b/>
        <sz val="12"/>
        <color theme="1"/>
        <rFont val="Arial"/>
        <family val="2"/>
      </rPr>
      <t xml:space="preserve"> Verificar, Validar, Conciliar, Comparar, Revisar, Cotejar o Detectar</t>
    </r>
    <r>
      <rPr>
        <sz val="12"/>
        <color theme="1"/>
        <rFont val="Arial"/>
        <family val="2"/>
      </rPr>
      <t>)</t>
    </r>
  </si>
  <si>
    <r>
      <rPr>
        <b/>
        <sz val="12"/>
        <rFont val="Arial"/>
        <family val="2"/>
      </rPr>
      <t>Versión:</t>
    </r>
    <r>
      <rPr>
        <sz val="12"/>
        <rFont val="Arial"/>
        <family val="2"/>
      </rPr>
      <t xml:space="preserve"> 15</t>
    </r>
  </si>
  <si>
    <r>
      <rPr>
        <b/>
        <sz val="12"/>
        <rFont val="Arial"/>
        <family val="2"/>
      </rPr>
      <t>Fecha de emisión:</t>
    </r>
    <r>
      <rPr>
        <sz val="12"/>
        <rFont val="Arial"/>
        <family val="2"/>
      </rPr>
      <t xml:space="preserve"> 2026-01-29</t>
    </r>
  </si>
  <si>
    <t xml:space="preserve">MINISTERIO DE DEFENSA NACIONAL
COMANDO GENERAL DE LAS FUERZAS MILITARES
EJÉRCITO  NACIONAL                                                                                                                                                                
DEPARTAMENTO DE PLANEACÓN </t>
  </si>
  <si>
    <r>
      <rPr>
        <b/>
        <sz val="10"/>
        <color theme="1"/>
        <rFont val="Arial"/>
        <family val="2"/>
      </rPr>
      <t xml:space="preserve">Pág. </t>
    </r>
    <r>
      <rPr>
        <sz val="10"/>
        <color theme="1"/>
        <rFont val="Arial"/>
        <family val="2"/>
      </rPr>
      <t>1 de 1</t>
    </r>
  </si>
  <si>
    <r>
      <rPr>
        <b/>
        <sz val="10"/>
        <color theme="1"/>
        <rFont val="Arial"/>
        <family val="2"/>
      </rPr>
      <t>Código:</t>
    </r>
    <r>
      <rPr>
        <sz val="10"/>
        <color theme="1"/>
        <rFont val="Arial"/>
        <family val="2"/>
      </rPr>
      <t xml:space="preserve"> FO-CEDE5-DIGEC-486</t>
    </r>
  </si>
  <si>
    <r>
      <rPr>
        <b/>
        <sz val="10"/>
        <color theme="1"/>
        <rFont val="Arial"/>
        <family val="2"/>
      </rPr>
      <t>Versión:</t>
    </r>
    <r>
      <rPr>
        <sz val="10"/>
        <color theme="1"/>
        <rFont val="Arial"/>
        <family val="2"/>
      </rPr>
      <t xml:space="preserve"> 12</t>
    </r>
  </si>
  <si>
    <r>
      <rPr>
        <b/>
        <sz val="10"/>
        <color theme="1"/>
        <rFont val="Arial"/>
        <family val="2"/>
      </rPr>
      <t>Fecha de emisión:</t>
    </r>
    <r>
      <rPr>
        <sz val="10"/>
        <color theme="1"/>
        <rFont val="Arial"/>
        <family val="2"/>
      </rPr>
      <t xml:space="preserve"> 2026-01-30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</si>
</sst>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3" x14ac:knownFonts="1">
    <font>
      <sz val="11"/>
      <color theme="1"/>
      <name val="Calibri"/>
      <family val="2"/>
      <scheme val="minor"/>
    </font>
    <font>
      <sz val="11"/>
      <color theme="1"/>
      <name val="Arial Narrow"/>
      <family val="2"/>
    </font>
    <font>
      <b/>
      <sz val="11"/>
      <color theme="1"/>
      <name val="Arial Narrow"/>
      <family val="2"/>
    </font>
    <font>
      <sz val="10"/>
      <color theme="1"/>
      <name val="Calibri"/>
      <family val="2"/>
      <scheme val="minor"/>
    </font>
    <font>
      <b/>
      <sz val="20"/>
      <color rgb="FF000000"/>
      <name val="Arial Narrow"/>
      <family val="2"/>
    </font>
    <font>
      <sz val="20"/>
      <color rgb="FF000000"/>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b/>
      <sz val="18"/>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b/>
      <sz val="24"/>
      <color rgb="FF000000"/>
      <name val="Arial Narrow"/>
      <family val="2"/>
    </font>
    <font>
      <sz val="26"/>
      <color rgb="FF000000"/>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b/>
      <sz val="11"/>
      <name val="Arial Narrow"/>
      <family val="2"/>
    </font>
    <font>
      <b/>
      <sz val="11"/>
      <color theme="1"/>
      <name val="Calibri"/>
      <family val="2"/>
      <scheme val="minor"/>
    </font>
    <font>
      <sz val="11"/>
      <color theme="1"/>
      <name val="Arial"/>
      <family val="2"/>
    </font>
    <font>
      <b/>
      <sz val="28"/>
      <color theme="1"/>
      <name val="Arial Narrow"/>
      <family val="2"/>
    </font>
    <font>
      <sz val="22"/>
      <name val="Calibri"/>
      <family val="2"/>
      <scheme val="minor"/>
    </font>
    <font>
      <sz val="16"/>
      <name val="Arial Narrow"/>
      <family val="2"/>
    </font>
    <font>
      <sz val="26"/>
      <name val="Arial Narrow"/>
      <family val="2"/>
    </font>
    <font>
      <sz val="7"/>
      <color theme="1"/>
      <name val="Calibri"/>
      <family val="2"/>
      <scheme val="minor"/>
    </font>
    <font>
      <b/>
      <u/>
      <sz val="11"/>
      <name val="Calibri"/>
      <family val="2"/>
      <scheme val="minor"/>
    </font>
    <font>
      <b/>
      <sz val="11"/>
      <name val="Calibri"/>
      <family val="2"/>
      <scheme val="minor"/>
    </font>
    <font>
      <sz val="11"/>
      <color theme="4" tint="-0.249977111117893"/>
      <name val="Calibri"/>
      <family val="2"/>
      <scheme val="minor"/>
    </font>
    <font>
      <b/>
      <sz val="7"/>
      <color theme="1"/>
      <name val="Calibri"/>
      <family val="2"/>
      <scheme val="minor"/>
    </font>
    <font>
      <b/>
      <sz val="11"/>
      <color theme="9" tint="-0.249977111117893"/>
      <name val="Calibri"/>
      <family val="2"/>
      <scheme val="minor"/>
    </font>
    <font>
      <b/>
      <sz val="16"/>
      <name val="Arial"/>
      <family val="2"/>
    </font>
    <font>
      <sz val="16"/>
      <color theme="1"/>
      <name val="Calibri"/>
      <family val="2"/>
      <scheme val="minor"/>
    </font>
    <font>
      <sz val="16"/>
      <name val="Arial"/>
      <family val="2"/>
    </font>
    <font>
      <b/>
      <sz val="16"/>
      <color rgb="FF000000"/>
      <name val="Arial"/>
      <family val="2"/>
    </font>
    <font>
      <sz val="16"/>
      <color theme="1"/>
      <name val="Arial"/>
      <family val="2"/>
    </font>
    <font>
      <sz val="16"/>
      <color rgb="FF000000"/>
      <name val="Arial"/>
      <family val="2"/>
    </font>
    <font>
      <sz val="16"/>
      <color theme="1"/>
      <name val="Arial Narrow"/>
      <family val="2"/>
    </font>
    <font>
      <b/>
      <sz val="11"/>
      <color theme="4" tint="-0.249977111117893"/>
      <name val="Calibri"/>
      <family val="2"/>
      <scheme val="minor"/>
    </font>
    <font>
      <b/>
      <sz val="11"/>
      <color theme="0"/>
      <name val="Calibri"/>
      <family val="2"/>
      <scheme val="minor"/>
    </font>
    <font>
      <b/>
      <sz val="12"/>
      <color theme="0"/>
      <name val="Cambria"/>
      <family val="2"/>
      <scheme val="major"/>
    </font>
    <font>
      <b/>
      <sz val="28"/>
      <color theme="1"/>
      <name val="Calibri"/>
      <family val="2"/>
      <scheme val="minor"/>
    </font>
    <font>
      <sz val="28"/>
      <color theme="1"/>
      <name val="Calibri"/>
      <family val="2"/>
      <scheme val="minor"/>
    </font>
    <font>
      <b/>
      <sz val="19"/>
      <color theme="1"/>
      <name val="Arial"/>
      <family val="2"/>
    </font>
    <font>
      <sz val="11"/>
      <color rgb="FF000000"/>
      <name val="Arial Narrow"/>
      <family val="2"/>
    </font>
    <font>
      <sz val="11"/>
      <color theme="1"/>
      <name val="Calibri"/>
      <family val="2"/>
    </font>
    <font>
      <b/>
      <sz val="10"/>
      <color rgb="FF000000"/>
      <name val="Arial"/>
      <family val="2"/>
    </font>
    <font>
      <b/>
      <sz val="11"/>
      <color rgb="FF000000"/>
      <name val="Arial"/>
      <family val="2"/>
    </font>
    <font>
      <b/>
      <sz val="11"/>
      <color theme="1"/>
      <name val="Arial"/>
      <family val="2"/>
    </font>
    <font>
      <sz val="11"/>
      <name val="Arial"/>
      <family val="2"/>
    </font>
    <font>
      <sz val="9"/>
      <color indexed="81"/>
      <name val="Tahoma"/>
      <family val="2"/>
    </font>
    <font>
      <b/>
      <sz val="9"/>
      <color indexed="81"/>
      <name val="Tahoma"/>
      <family val="2"/>
    </font>
    <font>
      <sz val="11"/>
      <color theme="9" tint="-0.249977111117893"/>
      <name val="Calibri"/>
      <family val="2"/>
      <scheme val="minor"/>
    </font>
    <font>
      <b/>
      <sz val="18"/>
      <name val="Arial"/>
      <family val="2"/>
    </font>
    <font>
      <sz val="20"/>
      <name val="Arial Narrow"/>
      <family val="2"/>
    </font>
    <font>
      <b/>
      <sz val="24"/>
      <name val="Arial"/>
      <family val="2"/>
    </font>
    <font>
      <sz val="11"/>
      <color theme="1"/>
      <name val="Arial"/>
      <family val="2"/>
    </font>
    <font>
      <b/>
      <sz val="12"/>
      <name val="Arial"/>
      <family val="2"/>
    </font>
    <font>
      <sz val="12"/>
      <name val="Arial"/>
      <family val="2"/>
    </font>
    <font>
      <b/>
      <sz val="12"/>
      <color theme="1"/>
      <name val="Arial"/>
      <family val="2"/>
    </font>
    <font>
      <sz val="12"/>
      <color theme="1"/>
      <name val="Arial"/>
      <family val="2"/>
    </font>
    <font>
      <sz val="10"/>
      <color theme="1"/>
      <name val="Arial"/>
      <family val="2"/>
    </font>
    <font>
      <b/>
      <sz val="10"/>
      <color theme="1"/>
      <name val="Arial"/>
      <family val="2"/>
    </font>
  </fonts>
  <fills count="18">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indexed="9"/>
        <bgColor indexed="64"/>
      </patternFill>
    </fill>
    <fill>
      <patternFill patternType="solid">
        <fgColor rgb="FFFF660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C0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s>
  <borders count="67">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auto="1"/>
      </left>
      <right style="medium">
        <color auto="1"/>
      </right>
      <top/>
      <bottom style="medium">
        <color auto="1"/>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9" fontId="8" fillId="0" borderId="0" applyFont="0" applyFill="0" applyBorder="0" applyAlignment="0" applyProtection="0"/>
    <xf numFmtId="0" fontId="26" fillId="0" borderId="0"/>
    <xf numFmtId="0" fontId="27" fillId="0" borderId="0"/>
    <xf numFmtId="0" fontId="3" fillId="0" borderId="0"/>
    <xf numFmtId="0" fontId="8" fillId="0" borderId="0"/>
  </cellStyleXfs>
  <cellXfs count="526">
    <xf numFmtId="0" fontId="0" fillId="0" borderId="0" xfId="0"/>
    <xf numFmtId="0" fontId="9" fillId="0" borderId="0" xfId="0" applyFont="1"/>
    <xf numFmtId="0" fontId="7" fillId="0" borderId="0" xfId="0" applyFont="1"/>
    <xf numFmtId="0" fontId="12" fillId="0" borderId="0" xfId="0" applyFont="1" applyAlignment="1">
      <alignment vertical="center"/>
    </xf>
    <xf numFmtId="0" fontId="13" fillId="0" borderId="0" xfId="0" applyFont="1"/>
    <xf numFmtId="0" fontId="11" fillId="0" borderId="0" xfId="0" applyFont="1"/>
    <xf numFmtId="0" fontId="0" fillId="0" borderId="0" xfId="0" pivotButton="1"/>
    <xf numFmtId="0" fontId="6" fillId="0" borderId="0" xfId="0" applyFont="1" applyAlignment="1">
      <alignment horizontal="justify" vertical="center" wrapText="1" readingOrder="1"/>
    </xf>
    <xf numFmtId="0" fontId="14" fillId="0" borderId="0" xfId="0" applyFont="1"/>
    <xf numFmtId="0" fontId="0" fillId="2" borderId="0" xfId="0" applyFill="1"/>
    <xf numFmtId="0" fontId="3" fillId="2" borderId="0" xfId="0" applyFont="1" applyFill="1"/>
    <xf numFmtId="0" fontId="18" fillId="2" borderId="0" xfId="0" applyFont="1" applyFill="1"/>
    <xf numFmtId="0" fontId="19" fillId="2" borderId="9" xfId="0" applyFont="1" applyFill="1" applyBorder="1" applyAlignment="1">
      <alignment horizontal="center" vertical="center" wrapText="1" readingOrder="1"/>
    </xf>
    <xf numFmtId="0" fontId="20" fillId="2" borderId="9" xfId="0" applyFont="1" applyFill="1" applyBorder="1" applyAlignment="1">
      <alignment horizontal="justify" vertical="center" wrapText="1" readingOrder="1"/>
    </xf>
    <xf numFmtId="9" fontId="19" fillId="2" borderId="18" xfId="0" applyNumberFormat="1" applyFont="1" applyFill="1" applyBorder="1" applyAlignment="1">
      <alignment horizontal="center" vertical="center" wrapText="1" readingOrder="1"/>
    </xf>
    <xf numFmtId="0" fontId="19" fillId="2" borderId="8" xfId="0" applyFont="1" applyFill="1" applyBorder="1" applyAlignment="1">
      <alignment horizontal="center" vertical="center" wrapText="1" readingOrder="1"/>
    </xf>
    <xf numFmtId="0" fontId="20" fillId="2" borderId="8" xfId="0" applyFont="1" applyFill="1" applyBorder="1" applyAlignment="1">
      <alignment horizontal="justify" vertical="center" wrapText="1" readingOrder="1"/>
    </xf>
    <xf numFmtId="9" fontId="19" fillId="2" borderId="13" xfId="0" applyNumberFormat="1" applyFont="1" applyFill="1" applyBorder="1" applyAlignment="1">
      <alignment horizontal="center" vertical="center" wrapText="1" readingOrder="1"/>
    </xf>
    <xf numFmtId="0" fontId="20" fillId="2" borderId="13"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20" fillId="2" borderId="15" xfId="0" applyFont="1" applyFill="1" applyBorder="1" applyAlignment="1">
      <alignment horizontal="justify" vertical="center" wrapText="1" readingOrder="1"/>
    </xf>
    <xf numFmtId="0" fontId="20" fillId="2" borderId="16" xfId="0" applyFont="1" applyFill="1" applyBorder="1" applyAlignment="1">
      <alignment horizontal="center" vertical="center" wrapText="1" readingOrder="1"/>
    </xf>
    <xf numFmtId="0" fontId="25" fillId="2" borderId="0" xfId="0" applyFont="1" applyFill="1"/>
    <xf numFmtId="0" fontId="19" fillId="8" borderId="20" xfId="0" applyFont="1" applyFill="1" applyBorder="1" applyAlignment="1">
      <alignment horizontal="center" vertical="center" wrapText="1" readingOrder="1"/>
    </xf>
    <xf numFmtId="0" fontId="19" fillId="8" borderId="21" xfId="0" applyFont="1" applyFill="1" applyBorder="1" applyAlignment="1">
      <alignment horizontal="center" vertical="center" wrapText="1" readingOrder="1"/>
    </xf>
    <xf numFmtId="0" fontId="7" fillId="2" borderId="0" xfId="0" applyFont="1" applyFill="1"/>
    <xf numFmtId="0" fontId="9" fillId="2" borderId="0" xfId="0" applyFont="1" applyFill="1"/>
    <xf numFmtId="0" fontId="11" fillId="2" borderId="0" xfId="0" applyFont="1" applyFill="1"/>
    <xf numFmtId="0" fontId="12" fillId="2" borderId="0" xfId="0" applyFont="1" applyFill="1" applyAlignment="1">
      <alignment horizontal="justify" vertical="center" wrapText="1" readingOrder="1"/>
    </xf>
    <xf numFmtId="0" fontId="0" fillId="0" borderId="8" xfId="0" applyBorder="1"/>
    <xf numFmtId="0" fontId="0" fillId="0" borderId="8" xfId="0" applyBorder="1" applyAlignment="1">
      <alignment wrapText="1"/>
    </xf>
    <xf numFmtId="0" fontId="12" fillId="0" borderId="0" xfId="0" applyFont="1" applyAlignment="1">
      <alignment horizontal="justify" vertical="center" wrapText="1" readingOrder="1"/>
    </xf>
    <xf numFmtId="0" fontId="30" fillId="2" borderId="8" xfId="0" applyFont="1" applyFill="1" applyBorder="1" applyAlignment="1">
      <alignment vertical="center"/>
    </xf>
    <xf numFmtId="0" fontId="32" fillId="2" borderId="0" xfId="0" applyFont="1" applyFill="1"/>
    <xf numFmtId="0" fontId="33" fillId="2" borderId="0" xfId="0" applyFont="1" applyFill="1" applyAlignment="1">
      <alignment horizontal="justify" vertical="center" wrapText="1" readingOrder="1"/>
    </xf>
    <xf numFmtId="0" fontId="28" fillId="2" borderId="0" xfId="0" applyFont="1" applyFill="1" applyAlignment="1">
      <alignment vertical="center"/>
    </xf>
    <xf numFmtId="9" fontId="0" fillId="0" borderId="0" xfId="0" applyNumberFormat="1"/>
    <xf numFmtId="0" fontId="29" fillId="0" borderId="10" xfId="0" applyFont="1" applyBorder="1" applyAlignment="1">
      <alignment horizontal="centerContinuous" vertical="center" wrapText="1"/>
    </xf>
    <xf numFmtId="0" fontId="37" fillId="0" borderId="29" xfId="3" applyFont="1" applyBorder="1" applyAlignment="1">
      <alignment horizontal="left" vertical="center" wrapText="1" readingOrder="1"/>
    </xf>
    <xf numFmtId="0" fontId="37" fillId="0" borderId="23" xfId="3" applyFont="1" applyBorder="1" applyAlignment="1">
      <alignment vertical="center" wrapText="1" readingOrder="1"/>
    </xf>
    <xf numFmtId="0" fontId="37" fillId="0" borderId="29" xfId="3" applyFont="1" applyBorder="1" applyAlignment="1">
      <alignment vertical="center" wrapText="1" readingOrder="1"/>
    </xf>
    <xf numFmtId="0" fontId="37" fillId="0" borderId="29" xfId="0" applyFont="1" applyBorder="1" applyAlignment="1">
      <alignment vertical="center" wrapText="1"/>
    </xf>
    <xf numFmtId="0" fontId="0" fillId="0" borderId="0" xfId="0" applyAlignment="1">
      <alignment horizontal="center" vertical="center" wrapText="1"/>
    </xf>
    <xf numFmtId="0" fontId="1" fillId="0" borderId="0" xfId="0" applyFont="1" applyProtection="1">
      <protection locked="0"/>
    </xf>
    <xf numFmtId="0" fontId="1" fillId="0" borderId="0" xfId="0" applyFont="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8" xfId="0" applyBorder="1" applyAlignment="1">
      <alignment horizontal="center" vertical="center" wrapText="1"/>
    </xf>
    <xf numFmtId="0" fontId="29" fillId="0" borderId="5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4" xfId="0" applyBorder="1"/>
    <xf numFmtId="0" fontId="35" fillId="0" borderId="0" xfId="0" applyFont="1" applyBorder="1" applyAlignment="1">
      <alignment vertical="center" wrapText="1"/>
    </xf>
    <xf numFmtId="0" fontId="0" fillId="0" borderId="0" xfId="0" applyBorder="1" applyAlignment="1">
      <alignment vertical="center" wrapText="1"/>
    </xf>
    <xf numFmtId="0" fontId="0" fillId="0" borderId="0" xfId="0" applyBorder="1"/>
    <xf numFmtId="0" fontId="0" fillId="0" borderId="3" xfId="0" applyBorder="1"/>
    <xf numFmtId="0" fontId="37" fillId="0" borderId="46" xfId="3" applyFont="1" applyBorder="1" applyAlignment="1">
      <alignment horizontal="left" vertical="center" wrapText="1" readingOrder="1"/>
    </xf>
    <xf numFmtId="0" fontId="37" fillId="0" borderId="47" xfId="3" applyFont="1" applyBorder="1" applyAlignment="1">
      <alignment horizontal="left" vertical="center" wrapText="1" readingOrder="1"/>
    </xf>
    <xf numFmtId="0" fontId="37" fillId="0" borderId="48" xfId="3" applyFont="1" applyBorder="1" applyAlignment="1">
      <alignment horizontal="left" vertical="center" wrapText="1" readingOrder="1"/>
    </xf>
    <xf numFmtId="0" fontId="37" fillId="0" borderId="23" xfId="0" applyFont="1" applyBorder="1" applyAlignment="1">
      <alignment vertical="center" wrapText="1"/>
    </xf>
    <xf numFmtId="0" fontId="37" fillId="0" borderId="30" xfId="0" applyFont="1" applyBorder="1" applyAlignment="1">
      <alignment vertical="center" wrapText="1"/>
    </xf>
    <xf numFmtId="0" fontId="39" fillId="0" borderId="0" xfId="0" applyFont="1" applyBorder="1" applyAlignment="1">
      <alignment horizontal="center" vertical="center" wrapText="1"/>
    </xf>
    <xf numFmtId="0" fontId="36" fillId="0" borderId="0" xfId="0" applyFont="1" applyBorder="1" applyAlignment="1">
      <alignment vertical="center"/>
    </xf>
    <xf numFmtId="0" fontId="29" fillId="0" borderId="54" xfId="0" applyFont="1" applyBorder="1" applyAlignment="1">
      <alignment horizontal="center" vertical="center"/>
    </xf>
    <xf numFmtId="0" fontId="0" fillId="0" borderId="0" xfId="0" applyAlignment="1">
      <alignment wrapText="1"/>
    </xf>
    <xf numFmtId="0" fontId="0" fillId="0" borderId="0" xfId="0" applyAlignment="1">
      <alignment horizontal="center"/>
    </xf>
    <xf numFmtId="0" fontId="49" fillId="13" borderId="8" xfId="5" applyFont="1" applyFill="1" applyBorder="1" applyAlignment="1">
      <alignment horizontal="center" vertical="center"/>
    </xf>
    <xf numFmtId="0" fontId="0" fillId="11" borderId="8" xfId="5" applyFont="1" applyFill="1" applyBorder="1"/>
    <xf numFmtId="0" fontId="8" fillId="11" borderId="8" xfId="5" applyFill="1" applyBorder="1" applyAlignment="1">
      <alignment horizontal="center" vertical="center"/>
    </xf>
    <xf numFmtId="0" fontId="52" fillId="0" borderId="0" xfId="0" applyFont="1"/>
    <xf numFmtId="0" fontId="51" fillId="11" borderId="8" xfId="0" applyFont="1" applyFill="1" applyBorder="1" applyAlignment="1">
      <alignment horizontal="center" vertical="center"/>
    </xf>
    <xf numFmtId="0" fontId="0" fillId="0" borderId="8" xfId="0" applyBorder="1" applyAlignment="1">
      <alignment vertical="center" wrapText="1"/>
    </xf>
    <xf numFmtId="0" fontId="1" fillId="0" borderId="0" xfId="0" applyFont="1" applyAlignment="1" applyProtection="1">
      <alignment vertical="top"/>
      <protection locked="0"/>
    </xf>
    <xf numFmtId="0" fontId="1" fillId="0" borderId="8" xfId="0" applyFont="1" applyBorder="1" applyAlignment="1" applyProtection="1">
      <alignment horizontal="center" vertical="top" wrapText="1"/>
    </xf>
    <xf numFmtId="0" fontId="56" fillId="0" borderId="49" xfId="0" applyFont="1" applyFill="1" applyBorder="1" applyAlignment="1">
      <alignment vertical="top" wrapText="1"/>
    </xf>
    <xf numFmtId="0" fontId="55" fillId="0" borderId="0" xfId="0" applyFont="1" applyFill="1" applyBorder="1" applyAlignment="1">
      <alignment vertical="top" wrapText="1"/>
    </xf>
    <xf numFmtId="0" fontId="56" fillId="0" borderId="3" xfId="0" applyFont="1" applyFill="1" applyBorder="1" applyAlignment="1">
      <alignment vertical="top" wrapText="1"/>
    </xf>
    <xf numFmtId="0" fontId="56" fillId="0" borderId="5" xfId="0" applyFont="1" applyFill="1" applyBorder="1" applyAlignment="1">
      <alignment vertical="top" wrapText="1"/>
    </xf>
    <xf numFmtId="0" fontId="1" fillId="0" borderId="8" xfId="0" applyFont="1" applyBorder="1" applyAlignment="1" applyProtection="1">
      <alignment horizontal="center" vertical="top" textRotation="90"/>
      <protection locked="0"/>
    </xf>
    <xf numFmtId="0" fontId="1" fillId="0" borderId="8" xfId="0" applyFont="1" applyBorder="1" applyAlignment="1" applyProtection="1">
      <alignment horizontal="center" vertical="top"/>
      <protection locked="0"/>
    </xf>
    <xf numFmtId="0" fontId="49" fillId="13" borderId="8" xfId="5" applyFont="1" applyFill="1" applyBorder="1" applyAlignment="1">
      <alignment horizontal="center" vertical="center"/>
    </xf>
    <xf numFmtId="0" fontId="58" fillId="11" borderId="8" xfId="0" applyFont="1" applyFill="1" applyBorder="1" applyAlignment="1">
      <alignment horizontal="center" vertical="center"/>
    </xf>
    <xf numFmtId="0" fontId="30" fillId="0" borderId="0" xfId="0" applyFont="1"/>
    <xf numFmtId="0" fontId="59" fillId="11" borderId="38" xfId="0" applyFont="1" applyFill="1" applyBorder="1" applyAlignment="1">
      <alignment horizontal="center" vertical="center" wrapText="1"/>
    </xf>
    <xf numFmtId="0" fontId="59" fillId="11" borderId="9" xfId="0" applyFont="1" applyFill="1" applyBorder="1" applyAlignment="1">
      <alignment horizontal="center" vertical="center" wrapText="1"/>
    </xf>
    <xf numFmtId="0" fontId="59" fillId="11" borderId="37" xfId="0" applyFont="1" applyFill="1" applyBorder="1" applyAlignment="1">
      <alignment horizontal="center" vertical="center" wrapText="1"/>
    </xf>
    <xf numFmtId="0" fontId="30" fillId="0" borderId="8" xfId="0" applyFont="1" applyBorder="1" applyAlignment="1">
      <alignment horizontal="center" vertical="center"/>
    </xf>
    <xf numFmtId="0" fontId="30" fillId="0" borderId="8" xfId="0" applyFont="1" applyBorder="1"/>
    <xf numFmtId="0" fontId="30" fillId="0" borderId="8" xfId="0" applyFont="1" applyBorder="1" applyAlignment="1">
      <alignment wrapText="1"/>
    </xf>
    <xf numFmtId="0" fontId="30" fillId="0" borderId="60" xfId="0" applyFont="1" applyBorder="1" applyAlignment="1">
      <alignment wrapText="1"/>
    </xf>
    <xf numFmtId="0" fontId="30" fillId="0" borderId="0" xfId="0" applyFont="1" applyAlignment="1">
      <alignment wrapText="1"/>
    </xf>
    <xf numFmtId="0" fontId="30" fillId="0" borderId="35" xfId="0" applyFont="1" applyBorder="1" applyAlignment="1">
      <alignment wrapText="1"/>
    </xf>
    <xf numFmtId="0" fontId="30" fillId="0" borderId="31" xfId="0" applyFont="1" applyBorder="1" applyAlignment="1">
      <alignment wrapText="1"/>
    </xf>
    <xf numFmtId="0" fontId="30" fillId="11" borderId="8" xfId="0" applyFont="1" applyFill="1" applyBorder="1"/>
    <xf numFmtId="0" fontId="30" fillId="0" borderId="34" xfId="0" applyFont="1" applyBorder="1" applyAlignment="1">
      <alignment vertical="top"/>
    </xf>
    <xf numFmtId="0" fontId="30" fillId="0" borderId="0" xfId="0" applyFont="1" applyAlignment="1">
      <alignment vertical="top"/>
    </xf>
    <xf numFmtId="0" fontId="30" fillId="0" borderId="35" xfId="0" applyFont="1" applyBorder="1" applyAlignment="1">
      <alignment vertical="top"/>
    </xf>
    <xf numFmtId="0" fontId="30" fillId="0" borderId="33" xfId="0" applyFont="1" applyBorder="1" applyAlignment="1">
      <alignment vertical="top"/>
    </xf>
    <xf numFmtId="0" fontId="30" fillId="0" borderId="36" xfId="0" applyFont="1" applyBorder="1" applyAlignment="1">
      <alignment vertical="top"/>
    </xf>
    <xf numFmtId="0" fontId="30" fillId="0" borderId="37" xfId="0" applyFont="1" applyBorder="1" applyAlignment="1">
      <alignment vertical="top"/>
    </xf>
    <xf numFmtId="0" fontId="30" fillId="0" borderId="26" xfId="0" applyFont="1" applyBorder="1"/>
    <xf numFmtId="0" fontId="30" fillId="0" borderId="38" xfId="0" applyFont="1" applyBorder="1"/>
    <xf numFmtId="0" fontId="58" fillId="11" borderId="8" xfId="0" applyFont="1" applyFill="1" applyBorder="1" applyAlignment="1">
      <alignment horizontal="center" vertical="center" wrapText="1"/>
    </xf>
    <xf numFmtId="0" fontId="30" fillId="0" borderId="8" xfId="0" applyFont="1" applyBorder="1" applyAlignment="1">
      <alignment vertical="center" wrapText="1"/>
    </xf>
    <xf numFmtId="0" fontId="30" fillId="0" borderId="0" xfId="0" applyFont="1" applyBorder="1" applyAlignment="1">
      <alignment wrapText="1"/>
    </xf>
    <xf numFmtId="0" fontId="1" fillId="0" borderId="9" xfId="0" applyFont="1" applyBorder="1" applyAlignment="1" applyProtection="1">
      <alignment horizontal="center" vertical="top"/>
      <protection locked="0"/>
    </xf>
    <xf numFmtId="0" fontId="1" fillId="0" borderId="9" xfId="0" applyFont="1" applyBorder="1" applyAlignment="1" applyProtection="1">
      <alignment horizontal="center" vertical="top" textRotation="90"/>
      <protection locked="0"/>
    </xf>
    <xf numFmtId="0" fontId="1" fillId="0" borderId="9" xfId="0" applyFont="1" applyBorder="1" applyAlignment="1" applyProtection="1">
      <alignment horizontal="center" vertical="top" wrapText="1"/>
    </xf>
    <xf numFmtId="0" fontId="0" fillId="0" borderId="0" xfId="0" applyAlignment="1">
      <alignment vertical="top" wrapText="1"/>
    </xf>
    <xf numFmtId="0" fontId="29" fillId="15" borderId="44" xfId="0" applyFont="1" applyFill="1" applyBorder="1" applyAlignment="1">
      <alignment horizontal="center" vertical="top" wrapText="1"/>
    </xf>
    <xf numFmtId="0" fontId="29" fillId="15" borderId="43" xfId="0" applyFont="1" applyFill="1" applyBorder="1" applyAlignment="1">
      <alignment horizontal="center" vertical="top" wrapText="1"/>
    </xf>
    <xf numFmtId="9" fontId="0" fillId="14" borderId="0" xfId="0" applyNumberFormat="1" applyFill="1"/>
    <xf numFmtId="9" fontId="0" fillId="0" borderId="48" xfId="0" applyNumberFormat="1" applyBorder="1" applyAlignment="1" applyProtection="1">
      <alignment horizontal="center" vertical="center"/>
    </xf>
    <xf numFmtId="0" fontId="29" fillId="11" borderId="54" xfId="0" applyFont="1" applyFill="1" applyBorder="1" applyAlignment="1">
      <alignment horizontal="center" vertical="center" wrapText="1"/>
    </xf>
    <xf numFmtId="0" fontId="0" fillId="2" borderId="0" xfId="0" applyFill="1" applyProtection="1"/>
    <xf numFmtId="164" fontId="1" fillId="0" borderId="9" xfId="0" applyNumberFormat="1" applyFont="1" applyBorder="1" applyAlignment="1" applyProtection="1">
      <alignment horizontal="center" vertical="top"/>
      <protection hidden="1"/>
    </xf>
    <xf numFmtId="164" fontId="1" fillId="0" borderId="8" xfId="0" applyNumberFormat="1" applyFont="1" applyBorder="1" applyAlignment="1" applyProtection="1">
      <alignment horizontal="center" vertical="top"/>
      <protection hidden="1"/>
    </xf>
    <xf numFmtId="9" fontId="1" fillId="0" borderId="8" xfId="0" applyNumberFormat="1" applyFont="1" applyBorder="1" applyAlignment="1" applyProtection="1">
      <alignment horizontal="center" vertical="top"/>
      <protection hidden="1"/>
    </xf>
    <xf numFmtId="164" fontId="1" fillId="0" borderId="9" xfId="1" applyNumberFormat="1" applyFont="1" applyBorder="1" applyAlignment="1" applyProtection="1">
      <alignment horizontal="center" vertical="top"/>
      <protection hidden="1"/>
    </xf>
    <xf numFmtId="164" fontId="1" fillId="0" borderId="8" xfId="1" applyNumberFormat="1" applyFont="1" applyBorder="1" applyAlignment="1" applyProtection="1">
      <alignment horizontal="center" vertical="top"/>
      <protection hidden="1"/>
    </xf>
    <xf numFmtId="9" fontId="1" fillId="0" borderId="9" xfId="0" applyNumberFormat="1" applyFont="1" applyBorder="1" applyAlignment="1" applyProtection="1">
      <alignment horizontal="center" vertical="top"/>
      <protection hidden="1"/>
    </xf>
    <xf numFmtId="0" fontId="1" fillId="0" borderId="9" xfId="0" applyFont="1" applyBorder="1" applyAlignment="1" applyProtection="1">
      <alignment horizontal="center" vertical="top"/>
      <protection hidden="1"/>
    </xf>
    <xf numFmtId="0" fontId="1" fillId="0" borderId="8" xfId="0" applyFont="1" applyBorder="1" applyAlignment="1" applyProtection="1">
      <alignment horizontal="center" vertical="top"/>
      <protection hidden="1"/>
    </xf>
    <xf numFmtId="0" fontId="29" fillId="0" borderId="54" xfId="0" applyFont="1" applyBorder="1" applyAlignment="1">
      <alignment vertical="center" wrapText="1"/>
    </xf>
    <xf numFmtId="0" fontId="0" fillId="0" borderId="65" xfId="0" applyBorder="1" applyAlignment="1" applyProtection="1">
      <alignment horizontal="center" vertical="center"/>
      <protection locked="0"/>
    </xf>
    <xf numFmtId="0" fontId="29" fillId="11" borderId="54" xfId="0" applyFont="1" applyFill="1" applyBorder="1" applyAlignment="1">
      <alignment horizontal="center" vertical="center"/>
    </xf>
    <xf numFmtId="0" fontId="29" fillId="11" borderId="22" xfId="0" applyFont="1" applyFill="1" applyBorder="1" applyAlignment="1">
      <alignment horizontal="center" vertical="center"/>
    </xf>
    <xf numFmtId="0" fontId="29" fillId="0" borderId="54" xfId="0" applyFont="1" applyBorder="1" applyAlignment="1">
      <alignment horizontal="left" vertical="center" wrapText="1"/>
    </xf>
    <xf numFmtId="0" fontId="29" fillId="0" borderId="54" xfId="0" applyFont="1" applyBorder="1"/>
    <xf numFmtId="0" fontId="31" fillId="0" borderId="1" xfId="0" applyFont="1" applyBorder="1" applyAlignment="1" applyProtection="1">
      <alignment vertical="top" wrapText="1"/>
      <protection locked="0"/>
    </xf>
    <xf numFmtId="0" fontId="31" fillId="0" borderId="7" xfId="0" applyFont="1" applyBorder="1" applyAlignment="1" applyProtection="1">
      <alignment vertical="top" wrapText="1"/>
      <protection locked="0"/>
    </xf>
    <xf numFmtId="0" fontId="31" fillId="0" borderId="2" xfId="0" applyFont="1" applyBorder="1" applyAlignment="1" applyProtection="1">
      <alignment vertical="top" wrapText="1"/>
      <protection locked="0"/>
    </xf>
    <xf numFmtId="0" fontId="31" fillId="0" borderId="0" xfId="0" applyFont="1" applyBorder="1" applyAlignment="1" applyProtection="1">
      <alignment vertical="top" wrapText="1"/>
      <protection locked="0"/>
    </xf>
    <xf numFmtId="0" fontId="31" fillId="0" borderId="4" xfId="0" applyFont="1" applyBorder="1" applyAlignment="1" applyProtection="1">
      <alignment vertical="top" wrapText="1"/>
      <protection locked="0"/>
    </xf>
    <xf numFmtId="0" fontId="31" fillId="0" borderId="6" xfId="0" applyFont="1" applyBorder="1" applyAlignment="1" applyProtection="1">
      <alignment vertical="top" wrapText="1"/>
      <protection locked="0"/>
    </xf>
    <xf numFmtId="0" fontId="63" fillId="17" borderId="8" xfId="0" applyFont="1" applyFill="1" applyBorder="1" applyAlignment="1" applyProtection="1">
      <alignment horizontal="center" vertical="center" wrapText="1"/>
    </xf>
    <xf numFmtId="0" fontId="4" fillId="17" borderId="8" xfId="0" applyFont="1" applyFill="1" applyBorder="1" applyAlignment="1" applyProtection="1">
      <alignment horizontal="center" vertical="center" wrapText="1" readingOrder="1"/>
    </xf>
    <xf numFmtId="0" fontId="5" fillId="4" borderId="8" xfId="0" applyFont="1" applyFill="1" applyBorder="1" applyAlignment="1" applyProtection="1">
      <alignment horizontal="center" vertical="center" wrapText="1" readingOrder="1"/>
    </xf>
    <xf numFmtId="0" fontId="5" fillId="0" borderId="8" xfId="0" applyFont="1" applyBorder="1" applyAlignment="1" applyProtection="1">
      <alignment horizontal="justify" vertical="center" wrapText="1" readingOrder="1"/>
    </xf>
    <xf numFmtId="9" fontId="5" fillId="0" borderId="8" xfId="0" applyNumberFormat="1" applyFont="1" applyBorder="1" applyAlignment="1" applyProtection="1">
      <alignment horizontal="center" vertical="center" wrapText="1" readingOrder="1"/>
    </xf>
    <xf numFmtId="0" fontId="5" fillId="5" borderId="8" xfId="0" applyFont="1" applyFill="1" applyBorder="1" applyAlignment="1" applyProtection="1">
      <alignment horizontal="center" vertical="center" wrapText="1" readingOrder="1"/>
    </xf>
    <xf numFmtId="0" fontId="5" fillId="3" borderId="8" xfId="0" applyFont="1" applyFill="1" applyBorder="1" applyAlignment="1" applyProtection="1">
      <alignment horizontal="center" vertical="center" wrapText="1" readingOrder="1"/>
    </xf>
    <xf numFmtId="0" fontId="5" fillId="6" borderId="8" xfId="0" applyFont="1" applyFill="1" applyBorder="1" applyAlignment="1" applyProtection="1">
      <alignment horizontal="center" vertical="center" wrapText="1" readingOrder="1"/>
    </xf>
    <xf numFmtId="0" fontId="64" fillId="7" borderId="8" xfId="0" applyFont="1" applyFill="1" applyBorder="1" applyAlignment="1" applyProtection="1">
      <alignment horizontal="center" vertical="center" wrapText="1" readingOrder="1"/>
    </xf>
    <xf numFmtId="0" fontId="15" fillId="17" borderId="8" xfId="0" applyFont="1" applyFill="1" applyBorder="1" applyAlignment="1">
      <alignment horizontal="center" vertical="center" wrapText="1" readingOrder="1"/>
    </xf>
    <xf numFmtId="0" fontId="16" fillId="4" borderId="8" xfId="0" applyFont="1" applyFill="1" applyBorder="1" applyAlignment="1">
      <alignment horizontal="center" vertical="center" wrapText="1" readingOrder="1"/>
    </xf>
    <xf numFmtId="0" fontId="16" fillId="0" borderId="8" xfId="0" applyFont="1" applyBorder="1" applyAlignment="1">
      <alignment horizontal="center" vertical="center" wrapText="1" readingOrder="1"/>
    </xf>
    <xf numFmtId="0" fontId="16" fillId="0" borderId="8" xfId="0" applyFont="1" applyBorder="1" applyAlignment="1">
      <alignment horizontal="justify" vertical="center" wrapText="1" readingOrder="1"/>
    </xf>
    <xf numFmtId="0" fontId="16" fillId="5" borderId="8" xfId="0" applyFont="1" applyFill="1" applyBorder="1" applyAlignment="1">
      <alignment horizontal="center" vertical="center" wrapText="1" readingOrder="1"/>
    </xf>
    <xf numFmtId="0" fontId="16" fillId="3" borderId="8" xfId="0" applyFont="1" applyFill="1" applyBorder="1" applyAlignment="1">
      <alignment horizontal="center" vertical="center" wrapText="1" readingOrder="1"/>
    </xf>
    <xf numFmtId="0" fontId="16" fillId="6" borderId="8" xfId="0" applyFont="1" applyFill="1" applyBorder="1" applyAlignment="1">
      <alignment horizontal="center" vertical="center" wrapText="1" readingOrder="1"/>
    </xf>
    <xf numFmtId="0" fontId="34" fillId="0" borderId="8" xfId="0" applyFont="1" applyBorder="1" applyAlignment="1">
      <alignment horizontal="justify" vertical="center" wrapText="1" readingOrder="1"/>
    </xf>
    <xf numFmtId="0" fontId="34" fillId="7" borderId="8" xfId="0" applyFont="1" applyFill="1" applyBorder="1" applyAlignment="1">
      <alignment horizontal="center" vertical="center" wrapText="1" readingOrder="1"/>
    </xf>
    <xf numFmtId="0" fontId="65" fillId="17" borderId="8" xfId="0" applyFont="1" applyFill="1" applyBorder="1" applyAlignment="1">
      <alignment horizontal="center" vertical="center" wrapText="1"/>
    </xf>
    <xf numFmtId="0" fontId="1" fillId="0" borderId="8" xfId="0" applyFont="1" applyBorder="1" applyAlignment="1" applyProtection="1">
      <alignment horizontal="center" vertical="top" textRotation="90"/>
      <protection locked="0"/>
    </xf>
    <xf numFmtId="0" fontId="66" fillId="0" borderId="35" xfId="0" applyFont="1" applyBorder="1" applyAlignment="1">
      <alignment wrapText="1"/>
    </xf>
    <xf numFmtId="0" fontId="66" fillId="0" borderId="31" xfId="0" applyFont="1" applyBorder="1" applyAlignment="1">
      <alignment wrapText="1"/>
    </xf>
    <xf numFmtId="0" fontId="29" fillId="11" borderId="8" xfId="0" applyFont="1" applyFill="1" applyBorder="1" applyAlignment="1">
      <alignment horizontal="center" vertical="center"/>
    </xf>
    <xf numFmtId="0" fontId="54" fillId="0" borderId="9" xfId="0" applyFont="1" applyBorder="1" applyAlignment="1" applyProtection="1">
      <alignment horizontal="left" vertical="top" wrapText="1"/>
      <protection locked="0"/>
    </xf>
    <xf numFmtId="0" fontId="54" fillId="0" borderId="8" xfId="0" applyFont="1" applyBorder="1" applyAlignment="1" applyProtection="1">
      <alignment horizontal="left" vertical="top" wrapText="1"/>
      <protection locked="0"/>
    </xf>
    <xf numFmtId="0" fontId="0" fillId="0" borderId="0" xfId="0"/>
    <xf numFmtId="0" fontId="0" fillId="0" borderId="47" xfId="0" applyBorder="1"/>
    <xf numFmtId="0" fontId="0" fillId="0" borderId="48" xfId="0" applyBorder="1"/>
    <xf numFmtId="0" fontId="29" fillId="0" borderId="44" xfId="0" applyFont="1" applyBorder="1" applyAlignment="1">
      <alignment horizontal="center" vertical="center" wrapText="1"/>
    </xf>
    <xf numFmtId="0" fontId="29" fillId="0" borderId="22" xfId="0" applyFont="1" applyBorder="1" applyAlignment="1">
      <alignment horizontal="center" vertical="center" wrapText="1"/>
    </xf>
    <xf numFmtId="0" fontId="1" fillId="0" borderId="8" xfId="0" applyFont="1" applyBorder="1" applyAlignment="1" applyProtection="1">
      <alignment horizontal="center" vertical="top" textRotation="90"/>
      <protection locked="0"/>
    </xf>
    <xf numFmtId="0" fontId="0" fillId="0" borderId="0" xfId="0" applyProtection="1">
      <protection hidden="1"/>
    </xf>
    <xf numFmtId="0" fontId="42" fillId="0" borderId="0" xfId="0" applyFont="1" applyProtection="1">
      <protection locked="0" hidden="1"/>
    </xf>
    <xf numFmtId="9" fontId="41" fillId="0" borderId="9" xfId="4" applyNumberFormat="1" applyFont="1" applyBorder="1" applyAlignment="1" applyProtection="1">
      <alignment horizontal="center" vertical="center" wrapText="1"/>
      <protection locked="0" hidden="1"/>
    </xf>
    <xf numFmtId="9" fontId="41" fillId="0" borderId="18" xfId="4" applyNumberFormat="1" applyFont="1" applyBorder="1" applyAlignment="1" applyProtection="1">
      <alignment horizontal="center" vertical="center" wrapText="1"/>
      <protection locked="0" hidden="1"/>
    </xf>
    <xf numFmtId="0" fontId="43" fillId="0" borderId="2" xfId="4" applyFont="1" applyBorder="1" applyAlignment="1" applyProtection="1">
      <alignment vertical="center" wrapText="1"/>
      <protection locked="0" hidden="1"/>
    </xf>
    <xf numFmtId="0" fontId="41" fillId="0" borderId="9" xfId="4" applyFont="1" applyBorder="1" applyAlignment="1" applyProtection="1">
      <alignment vertical="center" wrapText="1"/>
      <protection locked="0" hidden="1"/>
    </xf>
    <xf numFmtId="0" fontId="44" fillId="0" borderId="9" xfId="0" applyFont="1" applyBorder="1" applyAlignment="1" applyProtection="1">
      <alignment horizontal="center" vertical="center" wrapText="1" readingOrder="1"/>
      <protection locked="0" hidden="1"/>
    </xf>
    <xf numFmtId="0" fontId="44" fillId="0" borderId="18" xfId="0" applyFont="1" applyBorder="1" applyAlignment="1" applyProtection="1">
      <alignment horizontal="center" vertical="center" wrapText="1" readingOrder="1"/>
      <protection locked="0" hidden="1"/>
    </xf>
    <xf numFmtId="0" fontId="41" fillId="0" borderId="8" xfId="0" applyFont="1" applyBorder="1" applyAlignment="1" applyProtection="1">
      <alignment horizontal="center" vertical="center" wrapText="1" readingOrder="1"/>
      <protection locked="0" hidden="1"/>
    </xf>
    <xf numFmtId="0" fontId="41" fillId="0" borderId="13" xfId="0" applyFont="1" applyBorder="1" applyAlignment="1" applyProtection="1">
      <alignment horizontal="center" vertical="center" wrapText="1" readingOrder="1"/>
      <protection locked="0" hidden="1"/>
    </xf>
    <xf numFmtId="0" fontId="44" fillId="0" borderId="8" xfId="0" applyFont="1" applyBorder="1" applyAlignment="1" applyProtection="1">
      <alignment horizontal="center" vertical="center" wrapText="1" readingOrder="1"/>
      <protection locked="0" hidden="1"/>
    </xf>
    <xf numFmtId="0" fontId="45" fillId="10" borderId="8" xfId="0" applyFont="1" applyFill="1" applyBorder="1" applyAlignment="1" applyProtection="1">
      <alignment horizontal="center" vertical="center" wrapText="1" readingOrder="1"/>
      <protection hidden="1"/>
    </xf>
    <xf numFmtId="0" fontId="46" fillId="10" borderId="8" xfId="0" applyFont="1" applyFill="1" applyBorder="1" applyAlignment="1" applyProtection="1">
      <alignment horizontal="center" vertical="center" wrapText="1" readingOrder="1"/>
      <protection hidden="1"/>
    </xf>
    <xf numFmtId="0" fontId="43" fillId="7" borderId="13" xfId="0" applyFont="1" applyFill="1" applyBorder="1" applyAlignment="1" applyProtection="1">
      <alignment horizontal="center" vertical="center" wrapText="1" readingOrder="1"/>
      <protection hidden="1"/>
    </xf>
    <xf numFmtId="9" fontId="41" fillId="0" borderId="12" xfId="4" applyNumberFormat="1" applyFont="1" applyBorder="1" applyAlignment="1" applyProtection="1">
      <alignment horizontal="center" vertical="center" wrapText="1"/>
      <protection locked="0" hidden="1"/>
    </xf>
    <xf numFmtId="0" fontId="46" fillId="10" borderId="8" xfId="0" applyFont="1" applyFill="1" applyBorder="1" applyAlignment="1" applyProtection="1">
      <alignment horizontal="center" vertical="center" wrapText="1" readingOrder="1"/>
      <protection locked="0" hidden="1"/>
    </xf>
    <xf numFmtId="0" fontId="43" fillId="7" borderId="13" xfId="0" applyFont="1" applyFill="1" applyBorder="1" applyAlignment="1" applyProtection="1">
      <alignment horizontal="center" vertical="center" wrapText="1" readingOrder="1"/>
      <protection locked="0" hidden="1"/>
    </xf>
    <xf numFmtId="0" fontId="46" fillId="3" borderId="8" xfId="0" applyFont="1" applyFill="1" applyBorder="1" applyAlignment="1" applyProtection="1">
      <alignment horizontal="center" vertical="center" wrapText="1" readingOrder="1"/>
      <protection hidden="1"/>
    </xf>
    <xf numFmtId="0" fontId="46" fillId="3" borderId="8" xfId="0" applyFont="1" applyFill="1" applyBorder="1" applyAlignment="1" applyProtection="1">
      <alignment horizontal="center" vertical="center" wrapText="1" readingOrder="1"/>
      <protection locked="0" hidden="1"/>
    </xf>
    <xf numFmtId="0" fontId="46" fillId="4" borderId="8" xfId="0" applyFont="1" applyFill="1" applyBorder="1" applyAlignment="1" applyProtection="1">
      <alignment horizontal="center" vertical="center" wrapText="1" readingOrder="1"/>
      <protection hidden="1"/>
    </xf>
    <xf numFmtId="0" fontId="46" fillId="4" borderId="8" xfId="0" applyFont="1" applyFill="1" applyBorder="1" applyAlignment="1" applyProtection="1">
      <alignment horizontal="center" vertical="center" wrapText="1" readingOrder="1"/>
      <protection locked="0" hidden="1"/>
    </xf>
    <xf numFmtId="0" fontId="44" fillId="0" borderId="15" xfId="0" applyFont="1" applyBorder="1" applyAlignment="1" applyProtection="1">
      <alignment horizontal="center" vertical="center" wrapText="1" readingOrder="1"/>
      <protection locked="0" hidden="1"/>
    </xf>
    <xf numFmtId="0" fontId="46" fillId="4" borderId="15" xfId="0" applyFont="1" applyFill="1" applyBorder="1" applyAlignment="1" applyProtection="1">
      <alignment horizontal="center" vertical="center" wrapText="1" readingOrder="1"/>
      <protection hidden="1"/>
    </xf>
    <xf numFmtId="0" fontId="46" fillId="3" borderId="15" xfId="0" applyFont="1" applyFill="1" applyBorder="1" applyAlignment="1" applyProtection="1">
      <alignment horizontal="center" vertical="center" wrapText="1" readingOrder="1"/>
      <protection hidden="1"/>
    </xf>
    <xf numFmtId="0" fontId="46" fillId="10" borderId="15" xfId="0" applyFont="1" applyFill="1" applyBorder="1" applyAlignment="1" applyProtection="1">
      <alignment horizontal="center" vertical="center" wrapText="1" readingOrder="1"/>
      <protection hidden="1"/>
    </xf>
    <xf numFmtId="0" fontId="43" fillId="7" borderId="16" xfId="0" applyFont="1" applyFill="1" applyBorder="1" applyAlignment="1" applyProtection="1">
      <alignment horizontal="center" vertical="center" wrapText="1" readingOrder="1"/>
      <protection hidden="1"/>
    </xf>
    <xf numFmtId="9" fontId="41" fillId="0" borderId="14" xfId="4" applyNumberFormat="1" applyFont="1" applyBorder="1" applyAlignment="1" applyProtection="1">
      <alignment horizontal="center" vertical="center" wrapText="1"/>
      <protection locked="0" hidden="1"/>
    </xf>
    <xf numFmtId="0" fontId="41" fillId="0" borderId="15" xfId="0" applyFont="1" applyBorder="1" applyAlignment="1" applyProtection="1">
      <alignment horizontal="center" vertical="center" wrapText="1" readingOrder="1"/>
      <protection locked="0" hidden="1"/>
    </xf>
    <xf numFmtId="0" fontId="46" fillId="4" borderId="15" xfId="0" applyFont="1" applyFill="1" applyBorder="1" applyAlignment="1" applyProtection="1">
      <alignment horizontal="center" vertical="center" wrapText="1" readingOrder="1"/>
      <protection locked="0" hidden="1"/>
    </xf>
    <xf numFmtId="0" fontId="46" fillId="3" borderId="15" xfId="0" applyFont="1" applyFill="1" applyBorder="1" applyAlignment="1" applyProtection="1">
      <alignment horizontal="center" vertical="center" wrapText="1" readingOrder="1"/>
      <protection locked="0" hidden="1"/>
    </xf>
    <xf numFmtId="0" fontId="46" fillId="10" borderId="15" xfId="0" applyFont="1" applyFill="1" applyBorder="1" applyAlignment="1" applyProtection="1">
      <alignment horizontal="center" vertical="center" wrapText="1" readingOrder="1"/>
      <protection locked="0" hidden="1"/>
    </xf>
    <xf numFmtId="0" fontId="43" fillId="7" borderId="16" xfId="0" applyFont="1" applyFill="1" applyBorder="1" applyAlignment="1" applyProtection="1">
      <alignment horizontal="center" vertical="center" wrapText="1" readingOrder="1"/>
      <protection locked="0" hidden="1"/>
    </xf>
    <xf numFmtId="0" fontId="47" fillId="0" borderId="0" xfId="0" applyFont="1" applyAlignment="1" applyProtection="1">
      <alignment horizontal="center" vertical="center"/>
      <protection locked="0" hidden="1"/>
    </xf>
    <xf numFmtId="0" fontId="47" fillId="0" borderId="0" xfId="0" applyFont="1" applyProtection="1">
      <protection locked="0" hidden="1"/>
    </xf>
    <xf numFmtId="0" fontId="47" fillId="0" borderId="0" xfId="0" applyFont="1" applyAlignment="1" applyProtection="1">
      <alignment horizontal="center"/>
      <protection locked="0" hidden="1"/>
    </xf>
    <xf numFmtId="0" fontId="2" fillId="0" borderId="0" xfId="0" applyFont="1" applyFill="1" applyAlignment="1" applyProtection="1">
      <alignment horizontal="center" vertical="center"/>
      <protection locked="0"/>
    </xf>
    <xf numFmtId="0" fontId="69" fillId="11" borderId="54" xfId="0" applyFont="1" applyFill="1" applyBorder="1" applyAlignment="1" applyProtection="1">
      <alignment horizontal="center" vertical="center" textRotation="90"/>
      <protection locked="0"/>
    </xf>
    <xf numFmtId="0" fontId="1" fillId="0" borderId="8" xfId="0" applyFont="1" applyBorder="1" applyAlignment="1" applyProtection="1">
      <alignment horizontal="left" vertical="top" wrapText="1"/>
      <protection hidden="1"/>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8" xfId="0" applyFont="1" applyBorder="1" applyAlignment="1" applyProtection="1">
      <alignment horizontal="center" vertical="top"/>
      <protection locked="0"/>
    </xf>
    <xf numFmtId="0" fontId="1" fillId="0" borderId="9" xfId="0" applyFont="1" applyBorder="1" applyAlignment="1" applyProtection="1">
      <alignment horizontal="center" vertical="top"/>
      <protection locked="0"/>
    </xf>
    <xf numFmtId="0" fontId="1" fillId="0" borderId="9" xfId="0" applyFont="1" applyBorder="1" applyAlignment="1" applyProtection="1">
      <alignment horizontal="left" vertical="top" wrapText="1"/>
      <protection hidden="1"/>
    </xf>
    <xf numFmtId="0" fontId="29" fillId="0" borderId="43"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51" xfId="0" applyFont="1"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4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9" fillId="0" borderId="12" xfId="2" applyFont="1" applyBorder="1" applyAlignment="1">
      <alignment horizontal="center" vertical="center" wrapText="1"/>
    </xf>
    <xf numFmtId="0" fontId="9" fillId="0" borderId="8" xfId="2" applyFont="1" applyBorder="1" applyAlignment="1">
      <alignment horizontal="center" vertical="center" wrapText="1"/>
    </xf>
    <xf numFmtId="0" fontId="9" fillId="0" borderId="13" xfId="2" applyFont="1" applyBorder="1" applyAlignment="1">
      <alignment horizontal="center" vertical="center" wrapText="1"/>
    </xf>
    <xf numFmtId="0" fontId="9" fillId="0" borderId="29" xfId="2" applyFont="1" applyBorder="1" applyAlignment="1">
      <alignment horizontal="center" vertical="center" wrapText="1"/>
    </xf>
    <xf numFmtId="0" fontId="9" fillId="0" borderId="52" xfId="2" applyFont="1" applyBorder="1" applyAlignment="1">
      <alignment horizontal="center" vertical="center" wrapText="1"/>
    </xf>
    <xf numFmtId="0" fontId="9" fillId="0" borderId="53" xfId="2"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2" xfId="0" applyFont="1" applyBorder="1" applyAlignment="1">
      <alignment horizontal="center" vertical="center" wrapText="1"/>
    </xf>
    <xf numFmtId="0" fontId="9" fillId="0" borderId="39"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28" xfId="2" applyFont="1" applyBorder="1" applyAlignment="1">
      <alignment horizontal="center" vertical="center" wrapText="1"/>
    </xf>
    <xf numFmtId="0" fontId="40" fillId="0" borderId="12"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3" xfId="2" applyFont="1" applyBorder="1" applyAlignment="1">
      <alignment horizontal="center" vertical="center" wrapText="1"/>
    </xf>
    <xf numFmtId="0" fontId="29" fillId="11" borderId="11"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29" fillId="0" borderId="1" xfId="0" applyFont="1" applyBorder="1" applyAlignment="1">
      <alignment horizontal="center" vertical="center" textRotation="90" wrapText="1"/>
    </xf>
    <xf numFmtId="0" fontId="29" fillId="0" borderId="2" xfId="0" applyFont="1" applyBorder="1" applyAlignment="1">
      <alignment horizontal="center" vertical="center" textRotation="90" wrapText="1"/>
    </xf>
    <xf numFmtId="0" fontId="29" fillId="0" borderId="44" xfId="0" applyFont="1" applyBorder="1" applyAlignment="1">
      <alignment horizontal="center" vertical="center" textRotation="90" wrapText="1"/>
    </xf>
    <xf numFmtId="0" fontId="29" fillId="0" borderId="51" xfId="0" applyFont="1" applyBorder="1" applyAlignment="1">
      <alignment horizontal="center" vertical="center" textRotation="90"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9" fillId="0" borderId="59" xfId="2" applyFont="1" applyBorder="1" applyAlignment="1">
      <alignment horizontal="center" vertical="center" wrapText="1"/>
    </xf>
    <xf numFmtId="0" fontId="9" fillId="0" borderId="60" xfId="2" applyFont="1" applyBorder="1" applyAlignment="1">
      <alignment horizontal="center" vertical="center" wrapText="1"/>
    </xf>
    <xf numFmtId="0" fontId="9" fillId="0" borderId="61"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0" fillId="0" borderId="10" xfId="0" applyBorder="1" applyAlignment="1">
      <alignment horizontal="center" vertical="justify" wrapText="1"/>
    </xf>
    <xf numFmtId="0" fontId="0" fillId="0" borderId="11" xfId="0" applyBorder="1" applyAlignment="1">
      <alignment horizontal="center" vertical="justify" wrapText="1"/>
    </xf>
    <xf numFmtId="0" fontId="0" fillId="0" borderId="22" xfId="0" applyBorder="1" applyAlignment="1">
      <alignment horizontal="center" vertical="justify"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9" fillId="0" borderId="23"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14" xfId="2" applyFont="1" applyBorder="1" applyAlignment="1">
      <alignment horizontal="center" vertical="center" wrapText="1"/>
    </xf>
    <xf numFmtId="0" fontId="29" fillId="0" borderId="4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3" xfId="0" applyFont="1" applyBorder="1" applyAlignment="1">
      <alignment horizontal="center" vertical="center" wrapText="1"/>
    </xf>
    <xf numFmtId="0" fontId="9" fillId="0" borderId="12" xfId="2" applyFont="1" applyBorder="1" applyAlignment="1">
      <alignment horizontal="center" vertical="top" wrapText="1"/>
    </xf>
    <xf numFmtId="0" fontId="9" fillId="0" borderId="8" xfId="2" applyFont="1" applyBorder="1" applyAlignment="1">
      <alignment horizontal="center" vertical="top" wrapText="1"/>
    </xf>
    <xf numFmtId="0" fontId="9" fillId="0" borderId="13" xfId="2" applyFont="1" applyBorder="1" applyAlignment="1">
      <alignment horizontal="center" vertical="top" wrapText="1"/>
    </xf>
    <xf numFmtId="0" fontId="37" fillId="0" borderId="12"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3" xfId="2" applyFont="1" applyBorder="1" applyAlignment="1">
      <alignment horizontal="center" vertical="center" wrapText="1"/>
    </xf>
    <xf numFmtId="0" fontId="48" fillId="0" borderId="12" xfId="2" applyFont="1" applyBorder="1" applyAlignment="1">
      <alignment horizontal="center" vertical="center" wrapText="1"/>
    </xf>
    <xf numFmtId="0" fontId="48" fillId="0" borderId="8" xfId="2" applyFont="1" applyBorder="1" applyAlignment="1">
      <alignment horizontal="center" vertical="center" wrapText="1"/>
    </xf>
    <xf numFmtId="0" fontId="48" fillId="0" borderId="13" xfId="2" applyFont="1" applyBorder="1" applyAlignment="1">
      <alignment horizontal="center" vertical="center" wrapText="1"/>
    </xf>
    <xf numFmtId="0" fontId="38" fillId="0" borderId="12"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3"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11" xfId="2" applyFont="1" applyBorder="1" applyAlignment="1">
      <alignment horizontal="center" vertical="center" wrapText="1"/>
    </xf>
    <xf numFmtId="0" fontId="9" fillId="0" borderId="22" xfId="2" applyFont="1" applyBorder="1" applyAlignment="1">
      <alignment horizontal="center" vertical="center" wrapText="1"/>
    </xf>
    <xf numFmtId="0" fontId="29" fillId="0" borderId="39"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4" xfId="0" applyFont="1" applyBorder="1" applyAlignment="1">
      <alignment horizontal="center" vertical="center" wrapText="1"/>
    </xf>
    <xf numFmtId="0" fontId="0" fillId="0" borderId="27" xfId="0" applyBorder="1" applyAlignment="1">
      <alignment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8" xfId="0" applyBorder="1" applyAlignment="1">
      <alignment vertical="top" wrapText="1"/>
    </xf>
    <xf numFmtId="0" fontId="0" fillId="0" borderId="8" xfId="0" applyBorder="1" applyAlignment="1">
      <alignment horizontal="center" vertical="top" wrapText="1"/>
    </xf>
    <xf numFmtId="0" fontId="0" fillId="0" borderId="13" xfId="0" applyBorder="1" applyAlignment="1">
      <alignment horizontal="center" vertical="top" wrapText="1"/>
    </xf>
    <xf numFmtId="0" fontId="0" fillId="0" borderId="15" xfId="0" applyBorder="1" applyAlignment="1">
      <alignment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29" fillId="16" borderId="2" xfId="0" applyFont="1" applyFill="1" applyBorder="1" applyAlignment="1">
      <alignment horizontal="center" vertical="top" wrapText="1"/>
    </xf>
    <xf numFmtId="0" fontId="29" fillId="16" borderId="0" xfId="0" applyFont="1" applyFill="1" applyBorder="1" applyAlignment="1">
      <alignment horizontal="center" vertical="top" wrapText="1"/>
    </xf>
    <xf numFmtId="0" fontId="29" fillId="15" borderId="1" xfId="0" applyFont="1" applyFill="1" applyBorder="1" applyAlignment="1">
      <alignment horizontal="center" vertical="center" wrapText="1"/>
    </xf>
    <xf numFmtId="0" fontId="29" fillId="15" borderId="49" xfId="0" applyFont="1" applyFill="1" applyBorder="1" applyAlignment="1">
      <alignment horizontal="center" vertical="center" wrapText="1"/>
    </xf>
    <xf numFmtId="0" fontId="29" fillId="15" borderId="7" xfId="0" applyFont="1" applyFill="1" applyBorder="1" applyAlignment="1">
      <alignment horizontal="center" vertical="center" wrapText="1"/>
    </xf>
    <xf numFmtId="0" fontId="55" fillId="0" borderId="1" xfId="0" applyFont="1" applyFill="1" applyBorder="1" applyAlignment="1">
      <alignment horizontal="center" vertical="top" wrapText="1"/>
    </xf>
    <xf numFmtId="0" fontId="55" fillId="0" borderId="2" xfId="0" applyFont="1" applyFill="1" applyBorder="1" applyAlignment="1">
      <alignment horizontal="center" vertical="top" wrapText="1"/>
    </xf>
    <xf numFmtId="0" fontId="55" fillId="0" borderId="4" xfId="0" applyFont="1" applyFill="1" applyBorder="1" applyAlignment="1">
      <alignment horizontal="center" vertical="top" wrapText="1"/>
    </xf>
    <xf numFmtId="0" fontId="29" fillId="15" borderId="2" xfId="0" applyFont="1" applyFill="1" applyBorder="1" applyAlignment="1">
      <alignment horizontal="center" vertical="top" wrapText="1"/>
    </xf>
    <xf numFmtId="0" fontId="29" fillId="15" borderId="3" xfId="0" applyFont="1" applyFill="1" applyBorder="1" applyAlignment="1">
      <alignment horizontal="center" vertical="top" wrapText="1"/>
    </xf>
    <xf numFmtId="0" fontId="57" fillId="0" borderId="1" xfId="0" applyFont="1" applyFill="1" applyBorder="1" applyAlignment="1">
      <alignment horizontal="center" vertical="center" wrapText="1"/>
    </xf>
    <xf numFmtId="0" fontId="57" fillId="0" borderId="7"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6" xfId="0" applyFont="1" applyFill="1" applyBorder="1" applyAlignment="1">
      <alignment horizontal="center" vertical="center" wrapText="1"/>
    </xf>
    <xf numFmtId="0" fontId="29" fillId="16" borderId="4" xfId="0" applyFont="1" applyFill="1" applyBorder="1" applyAlignment="1">
      <alignment horizontal="center" vertical="top" wrapText="1"/>
    </xf>
    <xf numFmtId="0" fontId="29" fillId="16" borderId="6" xfId="0" applyFont="1" applyFill="1" applyBorder="1" applyAlignment="1">
      <alignment horizontal="center" vertical="top" wrapText="1"/>
    </xf>
    <xf numFmtId="0" fontId="29" fillId="16" borderId="5" xfId="0" applyFont="1" applyFill="1" applyBorder="1" applyAlignment="1">
      <alignment horizontal="center" vertical="top" wrapText="1"/>
    </xf>
    <xf numFmtId="0" fontId="29" fillId="15" borderId="1" xfId="0" applyFont="1" applyFill="1" applyBorder="1" applyAlignment="1">
      <alignment horizontal="center" vertical="top" wrapText="1"/>
    </xf>
    <xf numFmtId="0" fontId="29" fillId="15" borderId="49" xfId="0" applyFont="1" applyFill="1" applyBorder="1" applyAlignment="1">
      <alignment horizontal="center" vertical="top" wrapText="1"/>
    </xf>
    <xf numFmtId="0" fontId="0" fillId="0" borderId="2" xfId="0" applyBorder="1" applyAlignment="1">
      <alignment horizontal="center" vertical="center" wrapText="1"/>
    </xf>
    <xf numFmtId="0" fontId="50" fillId="13" borderId="8" xfId="0" applyFont="1" applyFill="1" applyBorder="1" applyAlignment="1">
      <alignment horizontal="center" vertical="center" wrapText="1"/>
    </xf>
    <xf numFmtId="0" fontId="50" fillId="13" borderId="8" xfId="0" applyFont="1" applyFill="1" applyBorder="1" applyAlignment="1">
      <alignment horizontal="center" vertical="center"/>
    </xf>
    <xf numFmtId="0" fontId="49" fillId="13" borderId="8" xfId="5" applyFont="1" applyFill="1" applyBorder="1" applyAlignment="1">
      <alignment horizontal="center" vertical="center"/>
    </xf>
    <xf numFmtId="0" fontId="0" fillId="11" borderId="43" xfId="0" applyFill="1" applyBorder="1" applyAlignment="1">
      <alignment horizontal="center" vertical="center" wrapText="1"/>
    </xf>
    <xf numFmtId="0" fontId="0" fillId="11" borderId="44" xfId="0" applyFill="1" applyBorder="1" applyAlignment="1">
      <alignment horizontal="center" vertical="center" wrapText="1"/>
    </xf>
    <xf numFmtId="0" fontId="49" fillId="13" borderId="46" xfId="0" applyFont="1" applyFill="1" applyBorder="1" applyAlignment="1">
      <alignment horizontal="center" vertical="center" wrapText="1"/>
    </xf>
    <xf numFmtId="0" fontId="49" fillId="13" borderId="47" xfId="0" applyFont="1" applyFill="1" applyBorder="1" applyAlignment="1">
      <alignment horizontal="center" vertical="center" wrapText="1"/>
    </xf>
    <xf numFmtId="0" fontId="49" fillId="13" borderId="48" xfId="0" applyFont="1" applyFill="1" applyBorder="1" applyAlignment="1">
      <alignment horizontal="center" vertical="center" wrapText="1"/>
    </xf>
    <xf numFmtId="0" fontId="49" fillId="13" borderId="43" xfId="0" applyFont="1" applyFill="1" applyBorder="1" applyAlignment="1">
      <alignment horizontal="center" vertical="center" wrapText="1"/>
    </xf>
    <xf numFmtId="0" fontId="49" fillId="13" borderId="51" xfId="0" applyFont="1" applyFill="1" applyBorder="1" applyAlignment="1">
      <alignment horizontal="center" vertical="center"/>
    </xf>
    <xf numFmtId="0" fontId="49" fillId="13" borderId="49" xfId="0" applyFont="1" applyFill="1" applyBorder="1" applyAlignment="1">
      <alignment horizontal="center" vertical="center" wrapText="1"/>
    </xf>
    <xf numFmtId="0" fontId="49" fillId="13" borderId="5" xfId="0" applyFont="1" applyFill="1" applyBorder="1" applyAlignment="1">
      <alignment horizontal="center" vertical="center"/>
    </xf>
    <xf numFmtId="0" fontId="0" fillId="11" borderId="40" xfId="0" applyFill="1" applyBorder="1" applyAlignment="1">
      <alignment horizontal="center" vertical="center" wrapText="1"/>
    </xf>
    <xf numFmtId="0" fontId="0" fillId="11" borderId="41" xfId="0" applyFill="1" applyBorder="1" applyAlignment="1">
      <alignment horizontal="center" vertical="center" wrapText="1"/>
    </xf>
    <xf numFmtId="0" fontId="0" fillId="11" borderId="42" xfId="0" applyFill="1" applyBorder="1" applyAlignment="1">
      <alignment horizontal="center" vertical="center" wrapText="1"/>
    </xf>
    <xf numFmtId="0" fontId="0" fillId="11" borderId="27" xfId="0" applyFill="1" applyBorder="1" applyAlignment="1">
      <alignment horizontal="center" vertical="center" wrapText="1"/>
    </xf>
    <xf numFmtId="0" fontId="0" fillId="11" borderId="8" xfId="0" applyFill="1" applyBorder="1" applyAlignment="1">
      <alignment horizontal="center" vertical="center" wrapText="1"/>
    </xf>
    <xf numFmtId="0" fontId="0" fillId="11" borderId="15"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13" xfId="0" applyFill="1" applyBorder="1" applyAlignment="1">
      <alignment horizontal="center" vertical="center" wrapText="1"/>
    </xf>
    <xf numFmtId="0" fontId="0" fillId="11" borderId="16" xfId="0" applyFill="1" applyBorder="1" applyAlignment="1">
      <alignment horizontal="center" vertical="center" wrapText="1"/>
    </xf>
    <xf numFmtId="0" fontId="49" fillId="13" borderId="10" xfId="0" applyFont="1" applyFill="1" applyBorder="1" applyAlignment="1">
      <alignment horizontal="center"/>
    </xf>
    <xf numFmtId="0" fontId="7" fillId="13" borderId="11" xfId="0" applyFont="1" applyFill="1" applyBorder="1" applyAlignment="1">
      <alignment horizontal="center"/>
    </xf>
    <xf numFmtId="0" fontId="7" fillId="13" borderId="22" xfId="0" applyFont="1" applyFill="1" applyBorder="1" applyAlignment="1">
      <alignment horizontal="center"/>
    </xf>
    <xf numFmtId="0" fontId="0" fillId="11" borderId="10" xfId="0" applyFill="1" applyBorder="1" applyAlignment="1">
      <alignment horizontal="center" wrapText="1"/>
    </xf>
    <xf numFmtId="0" fontId="0" fillId="11" borderId="11" xfId="0" applyFill="1" applyBorder="1" applyAlignment="1">
      <alignment horizontal="center"/>
    </xf>
    <xf numFmtId="0" fontId="0" fillId="11" borderId="22" xfId="0" applyFill="1" applyBorder="1" applyAlignment="1">
      <alignment horizontal="center"/>
    </xf>
    <xf numFmtId="0" fontId="49" fillId="13" borderId="51" xfId="0" applyFont="1" applyFill="1" applyBorder="1" applyAlignment="1">
      <alignment horizontal="center" vertical="center" wrapText="1"/>
    </xf>
    <xf numFmtId="0" fontId="0" fillId="11" borderId="50" xfId="0" applyFill="1" applyBorder="1" applyAlignment="1">
      <alignment horizontal="center" vertical="center" wrapText="1"/>
    </xf>
    <xf numFmtId="0" fontId="0" fillId="11" borderId="60" xfId="0" applyFill="1" applyBorder="1" applyAlignment="1">
      <alignment horizontal="center" vertical="center" wrapText="1"/>
    </xf>
    <xf numFmtId="0" fontId="0" fillId="11" borderId="34" xfId="0" applyFill="1" applyBorder="1" applyAlignment="1">
      <alignment horizontal="center" vertical="center" wrapText="1"/>
    </xf>
    <xf numFmtId="0" fontId="0" fillId="11" borderId="35" xfId="0" applyFill="1" applyBorder="1" applyAlignment="1">
      <alignment horizontal="center" vertical="center" wrapText="1"/>
    </xf>
    <xf numFmtId="0" fontId="0" fillId="11" borderId="33" xfId="0" applyFill="1" applyBorder="1" applyAlignment="1">
      <alignment horizontal="center" vertical="center" wrapText="1"/>
    </xf>
    <xf numFmtId="0" fontId="0" fillId="11" borderId="36" xfId="0" applyFill="1" applyBorder="1" applyAlignment="1">
      <alignment horizontal="center" vertical="center" wrapText="1"/>
    </xf>
    <xf numFmtId="0" fontId="0" fillId="11" borderId="60" xfId="0" applyFill="1" applyBorder="1" applyAlignment="1">
      <alignment horizontal="center" vertical="center"/>
    </xf>
    <xf numFmtId="0" fontId="0" fillId="11" borderId="50" xfId="0" applyFill="1" applyBorder="1" applyAlignment="1">
      <alignment horizontal="center" wrapText="1"/>
    </xf>
    <xf numFmtId="0" fontId="0" fillId="11" borderId="60" xfId="0" applyFill="1" applyBorder="1" applyAlignment="1">
      <alignment horizontal="center" wrapText="1"/>
    </xf>
    <xf numFmtId="0" fontId="0" fillId="11" borderId="50" xfId="0" applyFill="1" applyBorder="1" applyAlignment="1">
      <alignment horizontal="center" vertical="center"/>
    </xf>
    <xf numFmtId="0" fontId="0" fillId="11" borderId="34" xfId="0" applyFill="1" applyBorder="1" applyAlignment="1">
      <alignment horizontal="center" vertical="center"/>
    </xf>
    <xf numFmtId="0" fontId="0" fillId="11" borderId="35" xfId="0" applyFill="1" applyBorder="1" applyAlignment="1">
      <alignment horizontal="center" vertical="center"/>
    </xf>
    <xf numFmtId="0" fontId="49" fillId="13" borderId="50" xfId="0" applyFont="1" applyFill="1" applyBorder="1" applyAlignment="1">
      <alignment horizontal="center" vertical="center"/>
    </xf>
    <xf numFmtId="0" fontId="49" fillId="13" borderId="60" xfId="0" applyFont="1" applyFill="1" applyBorder="1" applyAlignment="1">
      <alignment horizontal="center" vertical="center"/>
    </xf>
    <xf numFmtId="0" fontId="1" fillId="0" borderId="63" xfId="0" applyFont="1" applyBorder="1" applyAlignment="1" applyProtection="1">
      <alignment horizontal="left" vertical="top" wrapText="1"/>
      <protection locked="0" hidden="1"/>
    </xf>
    <xf numFmtId="0" fontId="1" fillId="0" borderId="32" xfId="0" applyFont="1" applyBorder="1" applyAlignment="1" applyProtection="1">
      <alignment horizontal="left" vertical="top" wrapText="1"/>
      <protection locked="0" hidden="1"/>
    </xf>
    <xf numFmtId="0" fontId="1" fillId="0" borderId="9" xfId="0" applyFont="1" applyBorder="1" applyAlignment="1" applyProtection="1">
      <alignment horizontal="left" vertical="top" wrapText="1"/>
      <protection locked="0" hidden="1"/>
    </xf>
    <xf numFmtId="0" fontId="69" fillId="11" borderId="10" xfId="0" applyFont="1" applyFill="1" applyBorder="1" applyAlignment="1" applyProtection="1">
      <alignment horizontal="center" vertical="center"/>
      <protection locked="0"/>
    </xf>
    <xf numFmtId="0" fontId="69" fillId="11" borderId="11" xfId="0" applyFont="1" applyFill="1" applyBorder="1" applyAlignment="1" applyProtection="1">
      <alignment horizontal="center" vertical="center"/>
      <protection locked="0"/>
    </xf>
    <xf numFmtId="0" fontId="69" fillId="11" borderId="22" xfId="0" applyFont="1" applyFill="1" applyBorder="1" applyAlignment="1" applyProtection="1">
      <alignment horizontal="center" vertical="center"/>
      <protection locked="0"/>
    </xf>
    <xf numFmtId="0" fontId="69" fillId="11" borderId="43" xfId="0" applyFont="1" applyFill="1" applyBorder="1" applyAlignment="1" applyProtection="1">
      <alignment horizontal="center" vertical="center"/>
      <protection locked="0"/>
    </xf>
    <xf numFmtId="0" fontId="69" fillId="11" borderId="51" xfId="0" applyFont="1" applyFill="1" applyBorder="1" applyAlignment="1" applyProtection="1">
      <alignment horizontal="center" vertical="center"/>
      <protection locked="0"/>
    </xf>
    <xf numFmtId="0" fontId="1" fillId="0" borderId="9"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hidden="1"/>
    </xf>
    <xf numFmtId="0" fontId="70" fillId="0" borderId="8" xfId="0" applyFont="1" applyBorder="1" applyAlignment="1" applyProtection="1">
      <alignment horizontal="center" vertical="top"/>
      <protection locked="0"/>
    </xf>
    <xf numFmtId="0" fontId="69" fillId="11" borderId="46" xfId="0" applyFont="1" applyFill="1" applyBorder="1" applyAlignment="1" applyProtection="1">
      <alignment horizontal="center" vertical="center"/>
      <protection locked="0"/>
    </xf>
    <xf numFmtId="0" fontId="69" fillId="11" borderId="48" xfId="0" applyFont="1" applyFill="1" applyBorder="1" applyAlignment="1" applyProtection="1">
      <alignment horizontal="center" vertical="center"/>
      <protection locked="0"/>
    </xf>
    <xf numFmtId="0" fontId="69" fillId="11" borderId="46" xfId="0" applyFont="1" applyFill="1" applyBorder="1" applyAlignment="1" applyProtection="1">
      <alignment horizontal="center" vertical="center" wrapText="1"/>
      <protection locked="0"/>
    </xf>
    <xf numFmtId="0" fontId="1" fillId="0" borderId="8" xfId="0" applyFont="1" applyBorder="1" applyAlignment="1" applyProtection="1">
      <alignment horizontal="center" vertical="top" textRotation="90"/>
      <protection locked="0"/>
    </xf>
    <xf numFmtId="0" fontId="2" fillId="0" borderId="8" xfId="0" applyFont="1" applyBorder="1" applyAlignment="1" applyProtection="1">
      <alignment horizontal="center" vertical="top" textRotation="90" wrapText="1"/>
      <protection hidden="1"/>
    </xf>
    <xf numFmtId="9" fontId="1" fillId="0" borderId="8" xfId="0" applyNumberFormat="1" applyFont="1" applyBorder="1" applyAlignment="1" applyProtection="1">
      <alignment horizontal="center" vertical="top" wrapText="1"/>
      <protection locked="0"/>
    </xf>
    <xf numFmtId="0" fontId="2" fillId="0" borderId="8" xfId="0" applyFont="1" applyBorder="1" applyAlignment="1" applyProtection="1">
      <alignment horizontal="center" vertical="top" textRotation="90"/>
      <protection hidden="1"/>
    </xf>
    <xf numFmtId="0" fontId="2" fillId="0" borderId="8" xfId="0" applyFont="1" applyBorder="1" applyAlignment="1" applyProtection="1">
      <alignment horizontal="center" vertical="top"/>
      <protection hidden="1"/>
    </xf>
    <xf numFmtId="0" fontId="2" fillId="0" borderId="8" xfId="0" applyFont="1" applyBorder="1" applyAlignment="1" applyProtection="1">
      <alignment horizontal="center" vertical="top" wrapText="1"/>
      <protection hidden="1"/>
    </xf>
    <xf numFmtId="9" fontId="1" fillId="0" borderId="31" xfId="0" applyNumberFormat="1" applyFont="1" applyBorder="1" applyAlignment="1" applyProtection="1">
      <alignment horizontal="center" vertical="top" wrapText="1"/>
      <protection locked="0"/>
    </xf>
    <xf numFmtId="9" fontId="1" fillId="0" borderId="32" xfId="0" applyNumberFormat="1" applyFont="1" applyBorder="1" applyAlignment="1" applyProtection="1">
      <alignment horizontal="center" vertical="top" wrapText="1"/>
      <protection locked="0"/>
    </xf>
    <xf numFmtId="9" fontId="1" fillId="0" borderId="9"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hidden="1"/>
    </xf>
    <xf numFmtId="0" fontId="70" fillId="0" borderId="9"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2" borderId="8" xfId="0" applyFont="1" applyFill="1" applyBorder="1" applyAlignment="1" applyProtection="1">
      <alignment horizontal="left" vertical="top" wrapText="1"/>
      <protection locked="0"/>
    </xf>
    <xf numFmtId="0" fontId="54" fillId="12" borderId="9" xfId="0" applyFont="1" applyFill="1" applyBorder="1" applyAlignment="1" applyProtection="1">
      <alignment horizontal="left" vertical="top" wrapText="1"/>
      <protection locked="0"/>
    </xf>
    <xf numFmtId="0" fontId="54" fillId="12" borderId="8" xfId="0" applyFont="1" applyFill="1" applyBorder="1" applyAlignment="1" applyProtection="1">
      <alignment horizontal="left" vertical="top" wrapText="1"/>
      <protection locked="0"/>
    </xf>
    <xf numFmtId="0" fontId="1" fillId="0" borderId="9" xfId="0" applyFont="1" applyBorder="1" applyAlignment="1" applyProtection="1">
      <alignment horizontal="center" vertical="top" textRotation="90"/>
      <protection locked="0"/>
    </xf>
    <xf numFmtId="0" fontId="2" fillId="0" borderId="9" xfId="0" applyFont="1" applyBorder="1" applyAlignment="1" applyProtection="1">
      <alignment horizontal="center" vertical="top" textRotation="90" wrapText="1"/>
      <protection hidden="1"/>
    </xf>
    <xf numFmtId="0" fontId="2" fillId="0" borderId="9" xfId="0" applyFont="1" applyBorder="1" applyAlignment="1" applyProtection="1">
      <alignment horizontal="center" vertical="top" textRotation="90"/>
      <protection hidden="1"/>
    </xf>
    <xf numFmtId="0" fontId="1" fillId="0" borderId="63" xfId="0" applyFont="1" applyBorder="1" applyAlignment="1" applyProtection="1">
      <alignment horizontal="center" vertical="top" wrapText="1"/>
    </xf>
    <xf numFmtId="0" fontId="1" fillId="0" borderId="32"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horizontal="center" vertical="top"/>
      <protection locked="0"/>
    </xf>
    <xf numFmtId="0" fontId="2" fillId="0" borderId="9" xfId="0" applyFont="1" applyBorder="1" applyAlignment="1" applyProtection="1">
      <alignment horizontal="center" vertical="top" wrapText="1"/>
      <protection hidden="1"/>
    </xf>
    <xf numFmtId="0" fontId="2" fillId="0" borderId="9" xfId="0" applyFont="1" applyBorder="1" applyAlignment="1" applyProtection="1">
      <alignment horizontal="center" vertical="top"/>
      <protection hidden="1"/>
    </xf>
    <xf numFmtId="0" fontId="69" fillId="11" borderId="48" xfId="0" applyFont="1" applyFill="1" applyBorder="1" applyAlignment="1" applyProtection="1">
      <alignment horizontal="center" vertical="center" wrapText="1"/>
      <protection locked="0"/>
    </xf>
    <xf numFmtId="9" fontId="1" fillId="0" borderId="63" xfId="0" applyNumberFormat="1" applyFont="1" applyBorder="1" applyAlignment="1" applyProtection="1">
      <alignment horizontal="center" vertical="top" wrapText="1"/>
      <protection locked="0"/>
    </xf>
    <xf numFmtId="9" fontId="1" fillId="0" borderId="9" xfId="0" applyNumberFormat="1" applyFont="1" applyBorder="1" applyAlignment="1" applyProtection="1">
      <alignment horizontal="center" vertical="top" wrapText="1"/>
      <protection hidden="1"/>
    </xf>
    <xf numFmtId="0" fontId="69" fillId="11" borderId="43" xfId="0" applyFont="1" applyFill="1" applyBorder="1" applyAlignment="1" applyProtection="1">
      <alignment horizontal="center" vertical="center" wrapText="1"/>
      <protection locked="0"/>
    </xf>
    <xf numFmtId="0" fontId="69" fillId="11" borderId="51" xfId="0" applyFont="1" applyFill="1" applyBorder="1" applyAlignment="1" applyProtection="1">
      <alignment horizontal="center" vertical="center" wrapText="1"/>
      <protection locked="0"/>
    </xf>
    <xf numFmtId="0" fontId="69" fillId="11" borderId="44" xfId="0" applyFont="1" applyFill="1" applyBorder="1" applyAlignment="1" applyProtection="1">
      <alignment horizontal="center" vertical="center" wrapText="1"/>
      <protection locked="0"/>
    </xf>
    <xf numFmtId="0" fontId="69" fillId="11" borderId="65" xfId="0" applyFont="1" applyFill="1" applyBorder="1" applyAlignment="1" applyProtection="1">
      <alignment horizontal="center" vertical="center" wrapText="1"/>
      <protection locked="0"/>
    </xf>
    <xf numFmtId="0" fontId="69" fillId="11" borderId="65" xfId="0" applyFont="1" applyFill="1" applyBorder="1" applyAlignment="1" applyProtection="1">
      <alignment horizontal="center" vertical="center" textRotation="90" wrapText="1"/>
      <protection locked="0"/>
    </xf>
    <xf numFmtId="0" fontId="69" fillId="11" borderId="48" xfId="0" applyFont="1" applyFill="1" applyBorder="1" applyAlignment="1" applyProtection="1">
      <alignment horizontal="center" vertical="center" textRotation="90" wrapText="1"/>
      <protection locked="0"/>
    </xf>
    <xf numFmtId="0" fontId="69" fillId="11" borderId="47" xfId="0" applyFont="1" applyFill="1" applyBorder="1" applyAlignment="1" applyProtection="1">
      <alignment horizontal="center" vertical="center"/>
      <protection locked="0"/>
    </xf>
    <xf numFmtId="0" fontId="69" fillId="11" borderId="46" xfId="0" applyFont="1" applyFill="1" applyBorder="1" applyAlignment="1" applyProtection="1">
      <alignment horizontal="center" vertical="center" textRotation="90" wrapText="1"/>
      <protection locked="0"/>
    </xf>
    <xf numFmtId="0" fontId="69" fillId="11" borderId="19" xfId="0" applyFont="1" applyFill="1" applyBorder="1" applyAlignment="1" applyProtection="1">
      <alignment horizontal="center" vertical="center" wrapText="1"/>
      <protection locked="0"/>
    </xf>
    <xf numFmtId="0" fontId="69" fillId="11" borderId="20" xfId="0" applyFont="1" applyFill="1" applyBorder="1" applyAlignment="1" applyProtection="1">
      <alignment horizontal="center" vertical="center" wrapText="1"/>
      <protection locked="0"/>
    </xf>
    <xf numFmtId="0" fontId="69" fillId="11" borderId="21" xfId="0" applyFont="1" applyFill="1" applyBorder="1" applyAlignment="1" applyProtection="1">
      <alignment horizontal="center" vertical="center" wrapText="1"/>
      <protection locked="0"/>
    </xf>
    <xf numFmtId="0" fontId="69" fillId="11" borderId="19" xfId="0" applyFont="1" applyFill="1" applyBorder="1" applyAlignment="1" applyProtection="1">
      <alignment horizontal="center" vertical="center"/>
      <protection locked="0"/>
    </xf>
    <xf numFmtId="0" fontId="69" fillId="11" borderId="20" xfId="0" applyFont="1" applyFill="1" applyBorder="1" applyAlignment="1" applyProtection="1">
      <alignment horizontal="center" vertical="center"/>
      <protection locked="0"/>
    </xf>
    <xf numFmtId="0" fontId="69" fillId="11" borderId="55" xfId="0" applyFont="1" applyFill="1" applyBorder="1" applyAlignment="1" applyProtection="1">
      <alignment horizontal="center" vertical="center"/>
      <protection locked="0"/>
    </xf>
    <xf numFmtId="0" fontId="69" fillId="11" borderId="24" xfId="0" applyFont="1" applyFill="1" applyBorder="1" applyAlignment="1" applyProtection="1">
      <alignment horizontal="center" vertical="center" wrapText="1"/>
      <protection locked="0"/>
    </xf>
    <xf numFmtId="0" fontId="69" fillId="11" borderId="62" xfId="0"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top" wrapText="1"/>
      <protection hidden="1"/>
    </xf>
    <xf numFmtId="0" fontId="67" fillId="0" borderId="23" xfId="0" applyFont="1" applyBorder="1" applyAlignment="1" applyProtection="1">
      <alignment horizontal="left" vertical="top" wrapText="1"/>
      <protection locked="0"/>
    </xf>
    <xf numFmtId="0" fontId="67" fillId="0" borderId="24" xfId="0" applyFont="1" applyBorder="1" applyAlignment="1" applyProtection="1">
      <alignment horizontal="left" vertical="top" wrapText="1"/>
      <protection locked="0"/>
    </xf>
    <xf numFmtId="0" fontId="67" fillId="0" borderId="25" xfId="0" applyFont="1" applyBorder="1" applyAlignment="1" applyProtection="1">
      <alignment horizontal="left" vertical="top" wrapText="1"/>
      <protection locked="0"/>
    </xf>
    <xf numFmtId="0" fontId="68" fillId="0" borderId="29" xfId="0" applyFont="1" applyBorder="1" applyAlignment="1">
      <alignment horizontal="left"/>
    </xf>
    <xf numFmtId="0" fontId="68" fillId="0" borderId="52" xfId="0" applyFont="1" applyBorder="1" applyAlignment="1">
      <alignment horizontal="left"/>
    </xf>
    <xf numFmtId="0" fontId="68" fillId="0" borderId="53" xfId="0" applyFont="1" applyBorder="1" applyAlignment="1">
      <alignment horizontal="left"/>
    </xf>
    <xf numFmtId="0" fontId="68" fillId="0" borderId="30" xfId="0" applyFont="1" applyBorder="1" applyAlignment="1">
      <alignment horizontal="left"/>
    </xf>
    <xf numFmtId="0" fontId="68" fillId="0" borderId="62" xfId="0" applyFont="1" applyBorder="1" applyAlignment="1">
      <alignment horizontal="left"/>
    </xf>
    <xf numFmtId="0" fontId="68" fillId="0" borderId="66" xfId="0" applyFont="1" applyBorder="1" applyAlignment="1">
      <alignment horizontal="left"/>
    </xf>
    <xf numFmtId="0" fontId="53" fillId="0" borderId="7" xfId="0" applyFont="1" applyBorder="1" applyAlignment="1" applyProtection="1">
      <alignment horizontal="center" vertical="center"/>
      <protection locked="0"/>
    </xf>
    <xf numFmtId="0" fontId="53" fillId="0" borderId="49" xfId="0"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3" xfId="0" applyFont="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53" fillId="0" borderId="5" xfId="0" applyFont="1" applyBorder="1" applyAlignment="1" applyProtection="1">
      <alignment horizontal="center" vertical="center"/>
      <protection locked="0"/>
    </xf>
    <xf numFmtId="0" fontId="69" fillId="0" borderId="7" xfId="0" applyFont="1" applyBorder="1" applyAlignment="1" applyProtection="1">
      <alignment horizontal="left" vertical="center" wrapText="1"/>
      <protection locked="0"/>
    </xf>
    <xf numFmtId="0" fontId="69" fillId="0" borderId="49" xfId="0" applyFont="1" applyBorder="1" applyAlignment="1" applyProtection="1">
      <alignment horizontal="left" vertical="center" wrapText="1"/>
      <protection locked="0"/>
    </xf>
    <xf numFmtId="0" fontId="69" fillId="0" borderId="0" xfId="0" applyFont="1" applyBorder="1" applyAlignment="1" applyProtection="1">
      <alignment horizontal="left" vertical="center" wrapText="1"/>
      <protection locked="0"/>
    </xf>
    <xf numFmtId="0" fontId="69" fillId="0" borderId="3" xfId="0" applyFont="1" applyBorder="1" applyAlignment="1" applyProtection="1">
      <alignment horizontal="left" vertical="center" wrapText="1"/>
      <protection locked="0"/>
    </xf>
    <xf numFmtId="0" fontId="69" fillId="0" borderId="6" xfId="0" applyFont="1" applyBorder="1" applyAlignment="1" applyProtection="1">
      <alignment horizontal="left" vertical="center" wrapText="1"/>
      <protection locked="0"/>
    </xf>
    <xf numFmtId="0" fontId="69" fillId="0" borderId="5" xfId="0" applyFont="1" applyBorder="1" applyAlignment="1" applyProtection="1">
      <alignment horizontal="left" vertical="center" wrapText="1"/>
      <protection locked="0"/>
    </xf>
    <xf numFmtId="0" fontId="69" fillId="11" borderId="21" xfId="0" applyFont="1" applyFill="1" applyBorder="1" applyAlignment="1" applyProtection="1">
      <alignment horizontal="center" vertical="center"/>
      <protection locked="0"/>
    </xf>
    <xf numFmtId="0" fontId="69" fillId="11" borderId="17" xfId="0" applyFont="1" applyFill="1" applyBorder="1" applyAlignment="1" applyProtection="1">
      <alignment horizontal="left" vertical="center"/>
      <protection locked="0"/>
    </xf>
    <xf numFmtId="0" fontId="69" fillId="11" borderId="9" xfId="0" applyFont="1" applyFill="1" applyBorder="1" applyAlignment="1" applyProtection="1">
      <alignment horizontal="left" vertical="center"/>
      <protection locked="0"/>
    </xf>
    <xf numFmtId="0" fontId="69" fillId="11" borderId="37" xfId="0" applyFont="1" applyFill="1" applyBorder="1" applyAlignment="1" applyProtection="1">
      <alignment horizontal="left" vertical="center"/>
      <protection locked="0"/>
    </xf>
    <xf numFmtId="0" fontId="69" fillId="11" borderId="18" xfId="0" applyFont="1" applyFill="1" applyBorder="1" applyAlignment="1" applyProtection="1">
      <alignment horizontal="left" vertical="center"/>
      <protection locked="0"/>
    </xf>
    <xf numFmtId="0" fontId="69" fillId="11" borderId="12" xfId="0" applyFont="1" applyFill="1" applyBorder="1" applyAlignment="1" applyProtection="1">
      <alignment horizontal="left" vertical="center"/>
      <protection locked="0"/>
    </xf>
    <xf numFmtId="0" fontId="69" fillId="11" borderId="8" xfId="0" applyFont="1" applyFill="1" applyBorder="1" applyAlignment="1" applyProtection="1">
      <alignment horizontal="left" vertical="center"/>
      <protection locked="0"/>
    </xf>
    <xf numFmtId="0" fontId="69" fillId="11" borderId="50" xfId="0" applyFont="1" applyFill="1" applyBorder="1" applyAlignment="1" applyProtection="1">
      <alignment horizontal="left" vertical="center"/>
      <protection locked="0"/>
    </xf>
    <xf numFmtId="0" fontId="69" fillId="11" borderId="13" xfId="0" applyFont="1" applyFill="1" applyBorder="1" applyAlignment="1" applyProtection="1">
      <alignment horizontal="left" vertical="center"/>
      <protection locked="0"/>
    </xf>
    <xf numFmtId="0" fontId="69" fillId="11" borderId="14" xfId="0" applyFont="1" applyFill="1" applyBorder="1" applyAlignment="1" applyProtection="1">
      <alignment horizontal="left" vertical="center"/>
      <protection locked="0"/>
    </xf>
    <xf numFmtId="0" fontId="69" fillId="11" borderId="15" xfId="0" applyFont="1" applyFill="1" applyBorder="1" applyAlignment="1" applyProtection="1">
      <alignment horizontal="left" vertical="center"/>
      <protection locked="0"/>
    </xf>
    <xf numFmtId="0" fontId="69" fillId="11" borderId="64" xfId="0" applyFont="1" applyFill="1" applyBorder="1" applyAlignment="1" applyProtection="1">
      <alignment horizontal="left" vertical="center"/>
      <protection locked="0"/>
    </xf>
    <xf numFmtId="0" fontId="69" fillId="11" borderId="16" xfId="0" applyFont="1" applyFill="1" applyBorder="1" applyAlignment="1" applyProtection="1">
      <alignment horizontal="left" vertical="center"/>
      <protection locked="0"/>
    </xf>
    <xf numFmtId="0" fontId="70" fillId="2" borderId="10" xfId="0" applyFont="1" applyFill="1" applyBorder="1" applyAlignment="1" applyProtection="1">
      <alignment horizontal="left" vertical="top" wrapText="1"/>
      <protection locked="0"/>
    </xf>
    <xf numFmtId="0" fontId="70" fillId="2" borderId="11" xfId="0" applyFont="1" applyFill="1" applyBorder="1" applyAlignment="1" applyProtection="1">
      <alignment horizontal="left" vertical="top" wrapText="1"/>
      <protection locked="0"/>
    </xf>
    <xf numFmtId="0" fontId="70" fillId="2" borderId="22" xfId="0" applyFont="1" applyFill="1" applyBorder="1" applyAlignment="1" applyProtection="1">
      <alignment horizontal="left" vertical="top" wrapText="1"/>
      <protection locked="0"/>
    </xf>
    <xf numFmtId="0" fontId="69" fillId="11" borderId="46" xfId="0" applyFont="1" applyFill="1" applyBorder="1" applyAlignment="1" applyProtection="1">
      <alignment horizontal="center" vertical="center" textRotation="90"/>
      <protection locked="0"/>
    </xf>
    <xf numFmtId="0" fontId="69" fillId="11" borderId="48" xfId="0" applyFont="1" applyFill="1" applyBorder="1" applyAlignment="1" applyProtection="1">
      <alignment horizontal="center" vertical="center" textRotation="90"/>
      <protection locked="0"/>
    </xf>
    <xf numFmtId="0" fontId="70" fillId="2" borderId="4" xfId="0" applyFont="1" applyFill="1" applyBorder="1" applyAlignment="1" applyProtection="1">
      <alignment horizontal="left" vertical="center"/>
      <protection locked="0"/>
    </xf>
    <xf numFmtId="0" fontId="70" fillId="2" borderId="6" xfId="0" applyFont="1" applyFill="1" applyBorder="1" applyAlignment="1" applyProtection="1">
      <alignment horizontal="left" vertical="center"/>
      <protection locked="0"/>
    </xf>
    <xf numFmtId="0" fontId="70" fillId="2" borderId="11" xfId="0" applyFont="1" applyFill="1" applyBorder="1" applyAlignment="1" applyProtection="1">
      <alignment horizontal="left" vertical="center"/>
      <protection locked="0"/>
    </xf>
    <xf numFmtId="0" fontId="70" fillId="2" borderId="5" xfId="0" applyFont="1" applyFill="1" applyBorder="1" applyAlignment="1" applyProtection="1">
      <alignment horizontal="left" vertical="center"/>
      <protection locked="0"/>
    </xf>
    <xf numFmtId="0" fontId="70" fillId="2" borderId="10" xfId="0" applyFont="1" applyFill="1" applyBorder="1" applyAlignment="1" applyProtection="1">
      <alignment horizontal="left" vertical="center" wrapText="1"/>
      <protection locked="0"/>
    </xf>
    <xf numFmtId="0" fontId="70" fillId="2" borderId="11" xfId="0" applyFont="1" applyFill="1" applyBorder="1" applyAlignment="1" applyProtection="1">
      <alignment horizontal="left" vertical="center" wrapText="1"/>
      <protection locked="0"/>
    </xf>
    <xf numFmtId="0" fontId="70" fillId="2" borderId="22" xfId="0" applyFont="1" applyFill="1" applyBorder="1" applyAlignment="1" applyProtection="1">
      <alignment horizontal="left" vertical="center" wrapText="1"/>
      <protection locked="0"/>
    </xf>
    <xf numFmtId="0" fontId="69" fillId="11" borderId="39" xfId="0" applyFont="1" applyFill="1" applyBorder="1" applyAlignment="1" applyProtection="1">
      <alignment horizontal="center" vertical="center"/>
      <protection locked="0"/>
    </xf>
    <xf numFmtId="0" fontId="69" fillId="11" borderId="27" xfId="0" applyFont="1" applyFill="1" applyBorder="1" applyAlignment="1" applyProtection="1">
      <alignment horizontal="center" vertical="center"/>
      <protection locked="0"/>
    </xf>
    <xf numFmtId="0" fontId="69" fillId="11" borderId="28" xfId="0" applyFont="1" applyFill="1" applyBorder="1" applyAlignment="1" applyProtection="1">
      <alignment horizontal="center" vertical="center"/>
      <protection locked="0"/>
    </xf>
    <xf numFmtId="0" fontId="69" fillId="11" borderId="12" xfId="0" applyFont="1" applyFill="1" applyBorder="1" applyAlignment="1" applyProtection="1">
      <alignment horizontal="center" vertical="center"/>
      <protection locked="0"/>
    </xf>
    <xf numFmtId="0" fontId="69" fillId="11" borderId="8" xfId="0" applyFont="1" applyFill="1" applyBorder="1" applyAlignment="1" applyProtection="1">
      <alignment horizontal="center" vertical="center"/>
      <protection locked="0"/>
    </xf>
    <xf numFmtId="0" fontId="69" fillId="11" borderId="13" xfId="0" applyFont="1" applyFill="1" applyBorder="1" applyAlignment="1" applyProtection="1">
      <alignment horizontal="center" vertical="center"/>
      <protection locked="0"/>
    </xf>
    <xf numFmtId="0" fontId="69" fillId="11" borderId="14" xfId="0" applyFont="1" applyFill="1" applyBorder="1" applyAlignment="1" applyProtection="1">
      <alignment horizontal="center" vertical="center"/>
      <protection locked="0"/>
    </xf>
    <xf numFmtId="0" fontId="69" fillId="11" borderId="15" xfId="0" applyFont="1" applyFill="1" applyBorder="1" applyAlignment="1" applyProtection="1">
      <alignment horizontal="center" vertical="center"/>
      <protection locked="0"/>
    </xf>
    <xf numFmtId="0" fontId="69" fillId="11" borderId="16" xfId="0" applyFont="1" applyFill="1" applyBorder="1" applyAlignment="1" applyProtection="1">
      <alignment horizontal="center" vertical="center"/>
      <protection locked="0"/>
    </xf>
    <xf numFmtId="0" fontId="41" fillId="9" borderId="1" xfId="4" applyFont="1" applyFill="1" applyBorder="1" applyAlignment="1" applyProtection="1">
      <alignment horizontal="center"/>
      <protection locked="0" hidden="1"/>
    </xf>
    <xf numFmtId="0" fontId="41" fillId="9" borderId="7" xfId="4" applyFont="1" applyFill="1" applyBorder="1" applyAlignment="1" applyProtection="1">
      <alignment horizontal="center"/>
      <protection locked="0" hidden="1"/>
    </xf>
    <xf numFmtId="0" fontId="41" fillId="9" borderId="49" xfId="4" applyFont="1" applyFill="1" applyBorder="1" applyAlignment="1" applyProtection="1">
      <alignment horizontal="center"/>
      <protection locked="0" hidden="1"/>
    </xf>
    <xf numFmtId="0" fontId="41" fillId="0" borderId="10" xfId="4" applyFont="1" applyBorder="1" applyAlignment="1" applyProtection="1">
      <alignment horizontal="center" vertical="center" wrapText="1"/>
      <protection locked="0" hidden="1"/>
    </xf>
    <xf numFmtId="0" fontId="41" fillId="0" borderId="11" xfId="4" applyFont="1" applyBorder="1" applyAlignment="1" applyProtection="1">
      <alignment horizontal="center" vertical="center" wrapText="1"/>
      <protection locked="0" hidden="1"/>
    </xf>
    <xf numFmtId="0" fontId="41" fillId="0" borderId="22" xfId="4" applyFont="1" applyBorder="1" applyAlignment="1" applyProtection="1">
      <alignment horizontal="center" vertical="center" wrapText="1"/>
      <protection locked="0" hidden="1"/>
    </xf>
    <xf numFmtId="0" fontId="41" fillId="0" borderId="19" xfId="4" applyFont="1" applyBorder="1" applyAlignment="1" applyProtection="1">
      <alignment horizontal="center" vertical="center" wrapText="1"/>
      <protection locked="0" hidden="1"/>
    </xf>
    <xf numFmtId="0" fontId="41" fillId="0" borderId="20" xfId="4" applyFont="1" applyBorder="1" applyAlignment="1" applyProtection="1">
      <alignment horizontal="center" vertical="center" wrapText="1"/>
      <protection locked="0" hidden="1"/>
    </xf>
    <xf numFmtId="0" fontId="41" fillId="0" borderId="21" xfId="4" applyFont="1" applyBorder="1" applyAlignment="1" applyProtection="1">
      <alignment horizontal="center" vertical="center" wrapText="1"/>
      <protection locked="0" hidden="1"/>
    </xf>
    <xf numFmtId="0" fontId="43" fillId="0" borderId="1" xfId="4" applyFont="1" applyBorder="1" applyAlignment="1" applyProtection="1">
      <alignment horizontal="center" vertical="center" wrapText="1"/>
      <protection locked="0" hidden="1"/>
    </xf>
    <xf numFmtId="0" fontId="43" fillId="0" borderId="7" xfId="4" applyFont="1" applyBorder="1" applyAlignment="1" applyProtection="1">
      <alignment horizontal="center" vertical="center" wrapText="1"/>
      <protection locked="0" hidden="1"/>
    </xf>
    <xf numFmtId="0" fontId="43" fillId="0" borderId="57" xfId="4" applyFont="1" applyBorder="1" applyAlignment="1" applyProtection="1">
      <alignment horizontal="center" vertical="center" wrapText="1"/>
      <protection locked="0" hidden="1"/>
    </xf>
    <xf numFmtId="0" fontId="43" fillId="0" borderId="58" xfId="4" applyFont="1" applyBorder="1" applyAlignment="1" applyProtection="1">
      <alignment horizontal="center" vertical="center" wrapText="1"/>
      <protection locked="0" hidden="1"/>
    </xf>
    <xf numFmtId="0" fontId="43" fillId="0" borderId="26" xfId="4" applyFont="1" applyBorder="1" applyAlignment="1" applyProtection="1">
      <alignment horizontal="center" vertical="center" wrapText="1"/>
      <protection locked="0" hidden="1"/>
    </xf>
    <xf numFmtId="0" fontId="43" fillId="0" borderId="38" xfId="4" applyFont="1" applyBorder="1" applyAlignment="1" applyProtection="1">
      <alignment horizontal="center" vertical="center" wrapText="1"/>
      <protection locked="0" hidden="1"/>
    </xf>
    <xf numFmtId="0" fontId="41" fillId="0" borderId="45" xfId="4" applyFont="1" applyBorder="1" applyAlignment="1" applyProtection="1">
      <alignment horizontal="center" vertical="center" textRotation="90" wrapText="1"/>
      <protection locked="0" hidden="1"/>
    </xf>
    <xf numFmtId="0" fontId="41" fillId="0" borderId="41" xfId="4" applyFont="1" applyBorder="1" applyAlignment="1" applyProtection="1">
      <alignment horizontal="center" vertical="center" textRotation="90" wrapText="1"/>
      <protection locked="0" hidden="1"/>
    </xf>
    <xf numFmtId="0" fontId="41" fillId="0" borderId="42" xfId="4" applyFont="1" applyBorder="1" applyAlignment="1" applyProtection="1">
      <alignment horizontal="center" vertical="center" textRotation="90" wrapText="1"/>
      <protection locked="0" hidden="1"/>
    </xf>
    <xf numFmtId="0" fontId="41" fillId="0" borderId="56" xfId="4" applyFont="1" applyBorder="1" applyAlignment="1" applyProtection="1">
      <alignment horizontal="center" vertical="center" textRotation="90" wrapText="1"/>
      <protection locked="0" hidden="1"/>
    </xf>
    <xf numFmtId="0" fontId="41" fillId="0" borderId="44" xfId="4" applyFont="1" applyBorder="1" applyAlignment="1" applyProtection="1">
      <alignment horizontal="center" vertical="center" textRotation="90" wrapText="1"/>
      <protection locked="0" hidden="1"/>
    </xf>
    <xf numFmtId="0" fontId="41" fillId="0" borderId="51" xfId="4" applyFont="1" applyBorder="1" applyAlignment="1" applyProtection="1">
      <alignment horizontal="center" vertical="center" textRotation="90" wrapText="1"/>
      <protection locked="0" hidden="1"/>
    </xf>
    <xf numFmtId="0" fontId="41" fillId="9" borderId="10" xfId="4" applyFont="1" applyFill="1" applyBorder="1" applyAlignment="1" applyProtection="1">
      <alignment horizontal="center"/>
      <protection locked="0" hidden="1"/>
    </xf>
    <xf numFmtId="0" fontId="41" fillId="9" borderId="11" xfId="4" applyFont="1" applyFill="1" applyBorder="1" applyAlignment="1" applyProtection="1">
      <alignment horizontal="center"/>
      <protection locked="0" hidden="1"/>
    </xf>
    <xf numFmtId="0" fontId="41" fillId="9" borderId="22" xfId="4" applyFont="1" applyFill="1" applyBorder="1" applyAlignment="1" applyProtection="1">
      <alignment horizontal="center"/>
      <protection locked="0" hidden="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xf>
    <xf numFmtId="0" fontId="51" fillId="11" borderId="8" xfId="0" applyFont="1" applyFill="1" applyBorder="1"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51" xfId="0" applyBorder="1" applyAlignment="1">
      <alignment horizontal="center" vertical="center"/>
    </xf>
    <xf numFmtId="0" fontId="29" fillId="11" borderId="43" xfId="0" applyFont="1" applyFill="1" applyBorder="1" applyAlignment="1">
      <alignment horizontal="center" vertical="center"/>
    </xf>
    <xf numFmtId="0" fontId="29" fillId="11" borderId="51" xfId="0" applyFont="1" applyFill="1" applyBorder="1" applyAlignment="1">
      <alignment horizontal="center" vertical="center"/>
    </xf>
    <xf numFmtId="0" fontId="29" fillId="11" borderId="10" xfId="0" applyFont="1" applyFill="1" applyBorder="1" applyAlignment="1">
      <alignment horizontal="center" vertical="center"/>
    </xf>
    <xf numFmtId="0" fontId="29" fillId="11" borderId="11" xfId="0" applyFont="1" applyFill="1" applyBorder="1" applyAlignment="1">
      <alignment horizontal="center" vertical="center"/>
    </xf>
    <xf numFmtId="0" fontId="29" fillId="11" borderId="22" xfId="0" applyFont="1" applyFill="1" applyBorder="1" applyAlignment="1">
      <alignment horizontal="center" vertical="center"/>
    </xf>
    <xf numFmtId="0" fontId="29" fillId="11" borderId="11" xfId="0" applyFont="1" applyFill="1" applyBorder="1" applyAlignment="1">
      <alignment horizontal="center"/>
    </xf>
    <xf numFmtId="0" fontId="29" fillId="11" borderId="22" xfId="0" applyFont="1" applyFill="1" applyBorder="1" applyAlignment="1">
      <alignment horizontal="center"/>
    </xf>
    <xf numFmtId="0" fontId="10" fillId="0" borderId="0" xfId="0" applyFont="1" applyAlignment="1" applyProtection="1">
      <alignment horizontal="center" vertical="center"/>
    </xf>
    <xf numFmtId="0" fontId="24" fillId="0" borderId="0" xfId="0" applyFont="1" applyFill="1" applyBorder="1" applyAlignment="1">
      <alignment horizontal="center" vertical="center"/>
    </xf>
    <xf numFmtId="0" fontId="22" fillId="8" borderId="10" xfId="0" applyFont="1" applyFill="1" applyBorder="1" applyAlignment="1">
      <alignment horizontal="center" vertical="center" wrapText="1" readingOrder="1"/>
    </xf>
    <xf numFmtId="0" fontId="22" fillId="8" borderId="11" xfId="0" applyFont="1" applyFill="1" applyBorder="1" applyAlignment="1">
      <alignment horizontal="center" vertical="center" wrapText="1" readingOrder="1"/>
    </xf>
    <xf numFmtId="0" fontId="22" fillId="8" borderId="22" xfId="0" applyFont="1" applyFill="1" applyBorder="1" applyAlignment="1">
      <alignment horizontal="center" vertical="center" wrapText="1" readingOrder="1"/>
    </xf>
    <xf numFmtId="0" fontId="17" fillId="2" borderId="0" xfId="0" applyFont="1" applyFill="1" applyAlignment="1">
      <alignment horizontal="justify" vertical="center" wrapText="1"/>
    </xf>
    <xf numFmtId="0" fontId="19" fillId="8" borderId="19" xfId="0" applyFont="1" applyFill="1" applyBorder="1" applyAlignment="1">
      <alignment horizontal="center" vertical="center" wrapText="1" readingOrder="1"/>
    </xf>
    <xf numFmtId="0" fontId="19" fillId="8" borderId="20" xfId="0" applyFont="1" applyFill="1" applyBorder="1" applyAlignment="1">
      <alignment horizontal="center" vertical="center" wrapText="1" readingOrder="1"/>
    </xf>
    <xf numFmtId="0" fontId="19" fillId="2" borderId="17" xfId="0" applyFont="1" applyFill="1" applyBorder="1" applyAlignment="1">
      <alignment horizontal="center" vertical="center" wrapText="1" readingOrder="1"/>
    </xf>
    <xf numFmtId="0" fontId="19" fillId="2" borderId="12" xfId="0" applyFont="1" applyFill="1" applyBorder="1" applyAlignment="1">
      <alignment horizontal="center" vertical="center" wrapText="1" readingOrder="1"/>
    </xf>
    <xf numFmtId="0" fontId="19" fillId="2" borderId="9" xfId="0" applyFont="1" applyFill="1" applyBorder="1" applyAlignment="1">
      <alignment horizontal="center" vertical="center" wrapText="1" readingOrder="1"/>
    </xf>
    <xf numFmtId="0" fontId="19" fillId="2" borderId="8" xfId="0" applyFont="1" applyFill="1" applyBorder="1" applyAlignment="1">
      <alignment horizontal="center" vertical="center" wrapText="1" readingOrder="1"/>
    </xf>
    <xf numFmtId="0" fontId="19" fillId="2" borderId="14"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30" fillId="11" borderId="8" xfId="0" applyFont="1" applyFill="1" applyBorder="1" applyAlignment="1">
      <alignment horizontal="center" wrapText="1"/>
    </xf>
    <xf numFmtId="0" fontId="30" fillId="11" borderId="8"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52" xfId="0" applyFont="1" applyFill="1" applyBorder="1" applyAlignment="1">
      <alignment horizontal="center" vertical="center"/>
    </xf>
    <xf numFmtId="0" fontId="58" fillId="11" borderId="60" xfId="0" applyFont="1" applyFill="1" applyBorder="1" applyAlignment="1">
      <alignment horizontal="center" vertical="center"/>
    </xf>
    <xf numFmtId="0" fontId="71" fillId="0" borderId="46" xfId="0" applyFont="1" applyBorder="1" applyAlignment="1">
      <alignment horizontal="left" vertical="top" wrapText="1"/>
    </xf>
    <xf numFmtId="0" fontId="71" fillId="0" borderId="47" xfId="0" applyFont="1" applyBorder="1" applyAlignment="1">
      <alignment horizontal="left" vertical="top" wrapText="1"/>
    </xf>
    <xf numFmtId="0" fontId="71" fillId="0" borderId="48" xfId="0" applyFont="1" applyBorder="1" applyAlignment="1">
      <alignment horizontal="left" vertical="top" wrapText="1"/>
    </xf>
  </cellXfs>
  <cellStyles count="6">
    <cellStyle name="Normal" xfId="0" builtinId="0"/>
    <cellStyle name="Normal - Style1 2" xfId="2"/>
    <cellStyle name="Normal 2" xfId="4"/>
    <cellStyle name="Normal 2 2" xfId="3"/>
    <cellStyle name="Normal 3" xfId="5"/>
    <cellStyle name="Porcentaje" xfId="1" builtinId="5"/>
  </cellStyles>
  <dxfs count="375">
    <dxf>
      <alignment horizontal="general" vertical="bottom" textRotation="0" wrapText="1" indent="0" justifyLastLine="0" shrinkToFit="0" readingOrder="0"/>
      <border diagonalUp="0" diagonalDown="0" outline="0">
        <left style="thin">
          <color indexed="64"/>
        </left>
        <right/>
        <top/>
        <bottom/>
      </border>
    </dxf>
    <dxf>
      <font>
        <strike val="0"/>
        <outline val="0"/>
        <shadow val="0"/>
        <u val="none"/>
        <vertAlign val="baseline"/>
        <sz val="1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right style="thin">
          <color indexed="64"/>
        </right>
        <top/>
        <bottom/>
      </border>
    </dxf>
    <dxf>
      <font>
        <strike val="0"/>
        <outline val="0"/>
        <shadow val="0"/>
        <u val="none"/>
        <vertAlign val="baseline"/>
        <sz val="11"/>
        <name val="Arial"/>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alignment horizontal="general" vertical="bottom" textRotation="0" wrapText="1" indent="0" justifyLastLine="0" shrinkToFit="0" readingOrder="0"/>
    </dxf>
    <dxf>
      <border outline="0">
        <bottom style="thin">
          <color indexed="64"/>
        </bottom>
      </border>
    </dxf>
    <dxf>
      <font>
        <strike val="0"/>
        <outline val="0"/>
        <shadow val="0"/>
        <u val="none"/>
        <vertAlign val="baseline"/>
        <sz val="11"/>
        <color auto="1"/>
        <name val="Arial"/>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FF0000"/>
      </font>
    </dxf>
    <dxf>
      <font>
        <color rgb="FFFF0000"/>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none"/>
      </font>
      <fill>
        <patternFill patternType="none">
          <fgColor rgb="FF000000"/>
          <bgColor rgb="FFFFFFFF"/>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FF0000"/>
      </font>
    </dxf>
    <dxf>
      <font>
        <color rgb="FFFF0000"/>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857249</xdr:colOff>
      <xdr:row>33</xdr:row>
      <xdr:rowOff>1209261</xdr:rowOff>
    </xdr:from>
    <xdr:to>
      <xdr:col>7</xdr:col>
      <xdr:colOff>743023</xdr:colOff>
      <xdr:row>33</xdr:row>
      <xdr:rowOff>2840935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4684" y="21104087"/>
          <a:ext cx="2660448" cy="1631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208083</xdr:colOff>
      <xdr:row>0</xdr:row>
      <xdr:rowOff>0</xdr:rowOff>
    </xdr:from>
    <xdr:to>
      <xdr:col>0</xdr:col>
      <xdr:colOff>1014046</xdr:colOff>
      <xdr:row>3</xdr:row>
      <xdr:rowOff>193431</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083" y="0"/>
          <a:ext cx="805963" cy="77372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10548</xdr:colOff>
      <xdr:row>0</xdr:row>
      <xdr:rowOff>0</xdr:rowOff>
    </xdr:from>
    <xdr:to>
      <xdr:col>1</xdr:col>
      <xdr:colOff>885265</xdr:colOff>
      <xdr:row>3</xdr:row>
      <xdr:rowOff>171161</xdr:rowOff>
    </xdr:to>
    <xdr:pic>
      <xdr:nvPicPr>
        <xdr:cNvPr id="4" name="Imagen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930" y="0"/>
          <a:ext cx="874717" cy="832308"/>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S.Gustavo Adolfo Sanabria Vargas" refreshedDate="45240.46224293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1:E213"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2">
    <format dxfId="26">
      <pivotArea dataOnly="0" labelOnly="1" outline="0" fieldPosition="0">
        <references count="1">
          <reference field="0" count="1">
            <x v="0"/>
          </reference>
        </references>
      </pivotArea>
    </format>
    <format dxfId="25">
      <pivotArea dataOnly="0" labelOnly="1" outline="0" fieldPosition="0">
        <references count="1">
          <reference field="0"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2">
    <format dxfId="20">
      <pivotArea dataOnly="0" labelOnly="1" outline="0" fieldPosition="0">
        <references count="1">
          <reference field="0" count="1">
            <x v="0"/>
          </reference>
        </references>
      </pivotArea>
    </format>
    <format dxfId="19">
      <pivotArea dataOnly="0" labelOnly="1" outline="0" fieldPosition="0">
        <references count="1">
          <reference field="0"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2" name="Tabla13" displayName="Tabla13" ref="B201:C211" totalsRowShown="0" headerRowDxfId="24" dataDxfId="23">
  <autoFilter ref="B201:C211"/>
  <tableColumns count="2">
    <tableColumn id="1" name="Criterios" dataDxfId="22"/>
    <tableColumn id="2" name="Subcriterios" dataDxfId="21"/>
  </tableColumns>
  <tableStyleInfo name="TableStyleMedium2" showFirstColumn="0" showLastColumn="0" showRowStripes="1" showColumnStripes="0"/>
</table>
</file>

<file path=xl/tables/table2.xml><?xml version="1.0" encoding="utf-8"?>
<table xmlns="http://schemas.openxmlformats.org/spreadsheetml/2006/main" id="1" name="Tabla1" displayName="Tabla1" ref="B210:C220" totalsRowShown="0" headerRowDxfId="18" dataDxfId="17">
  <autoFilter ref="B210:C220"/>
  <tableColumns count="2">
    <tableColumn id="1" name="Criterios" dataDxfId="16"/>
    <tableColumn id="2" name="Subcriterios" dataDxfId="15"/>
  </tableColumns>
  <tableStyleInfo name="TableStyleMedium2" showFirstColumn="0" showLastColumn="0" showRowStripes="1" showColumnStripes="0"/>
</table>
</file>

<file path=xl/tables/table3.xml><?xml version="1.0" encoding="utf-8"?>
<table xmlns="http://schemas.openxmlformats.org/spreadsheetml/2006/main" id="8" name="Tabla8" displayName="Tabla8" ref="P1:T5" totalsRowShown="0" headerRowDxfId="14" dataDxfId="12" headerRowBorderDxfId="13" tableBorderDxfId="11" totalsRowBorderDxfId="10">
  <tableColumns count="5">
    <tableColumn id="1" name="Gestión" dataDxfId="9" totalsRowDxfId="8"/>
    <tableColumn id="2" name="Fiscal" dataDxfId="7" totalsRowDxfId="6"/>
    <tableColumn id="3" name="Seguridad_Información" dataDxfId="5" totalsRowDxfId="4"/>
    <tableColumn id="4" name="Integridad_Pública_Corrupción" dataDxfId="3" totalsRowDxfId="2"/>
    <tableColumn id="5" name="Integridad_Pública_LA_FT_FP" dataDxfId="1" totalsRow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FF00"/>
  </sheetPr>
  <dimension ref="B1:N79"/>
  <sheetViews>
    <sheetView showGridLines="0" topLeftCell="A2" zoomScale="115" zoomScaleNormal="115" workbookViewId="0">
      <pane ySplit="1" topLeftCell="A3" activePane="bottomLeft" state="frozen"/>
      <selection activeCell="A2" sqref="A2"/>
      <selection pane="bottomLeft" activeCell="E25" sqref="E25:I25"/>
    </sheetView>
  </sheetViews>
  <sheetFormatPr baseColWidth="10" defaultRowHeight="15" x14ac:dyDescent="0.25"/>
  <cols>
    <col min="1" max="1" width="11.42578125" style="161"/>
    <col min="2" max="2" width="24.7109375" style="161" customWidth="1"/>
    <col min="3" max="3" width="16.7109375" style="161" customWidth="1"/>
    <col min="4" max="4" width="26.85546875" style="161" bestFit="1" customWidth="1"/>
    <col min="5" max="5" width="18.7109375" style="161" bestFit="1" customWidth="1"/>
    <col min="6" max="16384" width="11.42578125" style="161"/>
  </cols>
  <sheetData>
    <row r="1" spans="2:9" ht="15.75" thickBot="1" x14ac:dyDescent="0.3"/>
    <row r="2" spans="2:9" ht="42.75" customHeight="1" thickBot="1" x14ac:dyDescent="0.3">
      <c r="B2" s="114" t="s">
        <v>221</v>
      </c>
      <c r="C2" s="234" t="s">
        <v>322</v>
      </c>
      <c r="D2" s="234"/>
      <c r="E2" s="234"/>
      <c r="F2" s="234"/>
      <c r="G2" s="234"/>
      <c r="H2" s="234"/>
      <c r="I2" s="235"/>
    </row>
    <row r="3" spans="2:9" ht="15.75" thickBot="1" x14ac:dyDescent="0.3">
      <c r="B3" s="164"/>
      <c r="C3" s="48"/>
      <c r="D3" s="48"/>
      <c r="E3" s="48"/>
      <c r="F3" s="48"/>
      <c r="G3" s="48"/>
      <c r="H3" s="48"/>
      <c r="I3" s="49"/>
    </row>
    <row r="4" spans="2:9" ht="60.75" customHeight="1" thickBot="1" x14ac:dyDescent="0.3">
      <c r="B4" s="47" t="s">
        <v>382</v>
      </c>
      <c r="C4" s="217" t="s">
        <v>384</v>
      </c>
      <c r="D4" s="217"/>
      <c r="E4" s="217"/>
      <c r="F4" s="217"/>
      <c r="G4" s="217"/>
      <c r="H4" s="217"/>
      <c r="I4" s="218"/>
    </row>
    <row r="5" spans="2:9" ht="15.75" thickBot="1" x14ac:dyDescent="0.3">
      <c r="B5" s="164"/>
      <c r="C5" s="50"/>
      <c r="D5" s="50"/>
      <c r="E5" s="50"/>
      <c r="F5" s="50"/>
      <c r="G5" s="50"/>
      <c r="H5" s="50"/>
      <c r="I5" s="51"/>
    </row>
    <row r="6" spans="2:9" ht="123" customHeight="1" thickBot="1" x14ac:dyDescent="0.3">
      <c r="B6" s="47" t="s">
        <v>222</v>
      </c>
      <c r="C6" s="217" t="s">
        <v>446</v>
      </c>
      <c r="D6" s="217"/>
      <c r="E6" s="217"/>
      <c r="F6" s="217"/>
      <c r="G6" s="217"/>
      <c r="H6" s="217"/>
      <c r="I6" s="218"/>
    </row>
    <row r="7" spans="2:9" ht="15.75" thickBot="1" x14ac:dyDescent="0.3">
      <c r="B7" s="52"/>
      <c r="C7" s="53"/>
      <c r="D7" s="54"/>
      <c r="E7" s="54"/>
      <c r="F7" s="55"/>
      <c r="G7" s="55"/>
      <c r="H7" s="55"/>
      <c r="I7" s="56"/>
    </row>
    <row r="8" spans="2:9" ht="30" customHeight="1" x14ac:dyDescent="0.25">
      <c r="B8" s="236" t="s">
        <v>223</v>
      </c>
      <c r="C8" s="240" t="s">
        <v>224</v>
      </c>
      <c r="D8" s="57" t="s">
        <v>171</v>
      </c>
      <c r="E8" s="243" t="s">
        <v>325</v>
      </c>
      <c r="F8" s="229"/>
      <c r="G8" s="229"/>
      <c r="H8" s="229"/>
      <c r="I8" s="230"/>
    </row>
    <row r="9" spans="2:9" ht="26.25" customHeight="1" x14ac:dyDescent="0.25">
      <c r="B9" s="237"/>
      <c r="C9" s="241"/>
      <c r="D9" s="58" t="s">
        <v>113</v>
      </c>
      <c r="E9" s="244" t="s">
        <v>326</v>
      </c>
      <c r="F9" s="220"/>
      <c r="G9" s="220"/>
      <c r="H9" s="220"/>
      <c r="I9" s="221"/>
    </row>
    <row r="10" spans="2:9" ht="30.75" customHeight="1" thickBot="1" x14ac:dyDescent="0.3">
      <c r="B10" s="237"/>
      <c r="C10" s="242"/>
      <c r="D10" s="59" t="s">
        <v>114</v>
      </c>
      <c r="E10" s="245" t="s">
        <v>327</v>
      </c>
      <c r="F10" s="246"/>
      <c r="G10" s="246"/>
      <c r="H10" s="246"/>
      <c r="I10" s="247"/>
    </row>
    <row r="11" spans="2:9" ht="15.75" thickBot="1" x14ac:dyDescent="0.3">
      <c r="B11" s="238"/>
      <c r="C11" s="53"/>
      <c r="D11" s="54"/>
      <c r="E11" s="54"/>
      <c r="F11" s="55"/>
      <c r="G11" s="55"/>
      <c r="H11" s="55"/>
      <c r="I11" s="56"/>
    </row>
    <row r="12" spans="2:9" ht="15.75" thickBot="1" x14ac:dyDescent="0.3">
      <c r="B12" s="238"/>
      <c r="C12" s="225" t="s">
        <v>196</v>
      </c>
      <c r="D12" s="226"/>
      <c r="E12" s="226"/>
      <c r="F12" s="226"/>
      <c r="G12" s="226"/>
      <c r="H12" s="226"/>
      <c r="I12" s="227"/>
    </row>
    <row r="13" spans="2:9" ht="48.75" customHeight="1" thickBot="1" x14ac:dyDescent="0.3">
      <c r="B13" s="238"/>
      <c r="C13" s="248" t="s">
        <v>323</v>
      </c>
      <c r="D13" s="249"/>
      <c r="E13" s="249"/>
      <c r="F13" s="249"/>
      <c r="G13" s="249"/>
      <c r="H13" s="249"/>
      <c r="I13" s="250"/>
    </row>
    <row r="14" spans="2:9" ht="15.75" thickBot="1" x14ac:dyDescent="0.3">
      <c r="B14" s="238"/>
      <c r="C14" s="53"/>
      <c r="D14" s="54"/>
      <c r="E14" s="54"/>
      <c r="F14" s="55"/>
      <c r="G14" s="55"/>
      <c r="H14" s="55"/>
      <c r="I14" s="56"/>
    </row>
    <row r="15" spans="2:9" ht="15.75" thickBot="1" x14ac:dyDescent="0.3">
      <c r="B15" s="238"/>
      <c r="C15" s="210" t="s">
        <v>428</v>
      </c>
      <c r="D15" s="37" t="s">
        <v>110</v>
      </c>
      <c r="E15" s="251" t="s">
        <v>115</v>
      </c>
      <c r="F15" s="252"/>
      <c r="G15" s="252"/>
      <c r="H15" s="252"/>
      <c r="I15" s="253"/>
    </row>
    <row r="16" spans="2:9" ht="28.5" customHeight="1" x14ac:dyDescent="0.25">
      <c r="B16" s="238"/>
      <c r="C16" s="211"/>
      <c r="D16" s="39" t="s">
        <v>111</v>
      </c>
      <c r="E16" s="254" t="s">
        <v>373</v>
      </c>
      <c r="F16" s="255"/>
      <c r="G16" s="255"/>
      <c r="H16" s="255"/>
      <c r="I16" s="256"/>
    </row>
    <row r="17" spans="2:9" ht="30.75" customHeight="1" x14ac:dyDescent="0.25">
      <c r="B17" s="238"/>
      <c r="C17" s="211"/>
      <c r="D17" s="38" t="s">
        <v>112</v>
      </c>
      <c r="E17" s="219" t="s">
        <v>331</v>
      </c>
      <c r="F17" s="220"/>
      <c r="G17" s="220"/>
      <c r="H17" s="220"/>
      <c r="I17" s="221"/>
    </row>
    <row r="18" spans="2:9" ht="30" customHeight="1" x14ac:dyDescent="0.25">
      <c r="B18" s="238"/>
      <c r="C18" s="211"/>
      <c r="D18" s="40" t="s">
        <v>197</v>
      </c>
      <c r="E18" s="219" t="s">
        <v>423</v>
      </c>
      <c r="F18" s="220"/>
      <c r="G18" s="220"/>
      <c r="H18" s="220"/>
      <c r="I18" s="221"/>
    </row>
    <row r="19" spans="2:9" ht="72.75" customHeight="1" x14ac:dyDescent="0.25">
      <c r="B19" s="238"/>
      <c r="C19" s="211"/>
      <c r="D19" s="40" t="s">
        <v>447</v>
      </c>
      <c r="E19" s="222" t="s">
        <v>324</v>
      </c>
      <c r="F19" s="223"/>
      <c r="G19" s="223"/>
      <c r="H19" s="223"/>
      <c r="I19" s="224"/>
    </row>
    <row r="20" spans="2:9" ht="49.5" customHeight="1" x14ac:dyDescent="0.25">
      <c r="B20" s="238"/>
      <c r="C20" s="211"/>
      <c r="D20" s="41" t="s">
        <v>2</v>
      </c>
      <c r="E20" s="219" t="s">
        <v>383</v>
      </c>
      <c r="F20" s="220"/>
      <c r="G20" s="220"/>
      <c r="H20" s="220"/>
      <c r="I20" s="221"/>
    </row>
    <row r="21" spans="2:9" ht="198.75" customHeight="1" x14ac:dyDescent="0.25">
      <c r="B21" s="238"/>
      <c r="C21" s="211"/>
      <c r="D21" s="41" t="s">
        <v>3</v>
      </c>
      <c r="E21" s="219" t="s">
        <v>427</v>
      </c>
      <c r="F21" s="220"/>
      <c r="G21" s="220"/>
      <c r="H21" s="220"/>
      <c r="I21" s="221"/>
    </row>
    <row r="22" spans="2:9" ht="66.75" customHeight="1" x14ac:dyDescent="0.25">
      <c r="B22" s="238"/>
      <c r="C22" s="211"/>
      <c r="D22" s="41" t="s">
        <v>34</v>
      </c>
      <c r="E22" s="219" t="s">
        <v>429</v>
      </c>
      <c r="F22" s="220"/>
      <c r="G22" s="220"/>
      <c r="H22" s="220"/>
      <c r="I22" s="221"/>
    </row>
    <row r="23" spans="2:9" ht="60.75" customHeight="1" x14ac:dyDescent="0.25">
      <c r="B23" s="238"/>
      <c r="C23" s="211"/>
      <c r="D23" s="41" t="s">
        <v>1</v>
      </c>
      <c r="E23" s="267" t="s">
        <v>332</v>
      </c>
      <c r="F23" s="268"/>
      <c r="G23" s="268"/>
      <c r="H23" s="268"/>
      <c r="I23" s="269"/>
    </row>
    <row r="24" spans="2:9" ht="147.75" customHeight="1" thickBot="1" x14ac:dyDescent="0.3">
      <c r="B24" s="238"/>
      <c r="C24" s="211"/>
      <c r="D24" s="41" t="s">
        <v>400</v>
      </c>
      <c r="E24" s="219" t="s">
        <v>448</v>
      </c>
      <c r="F24" s="220"/>
      <c r="G24" s="220"/>
      <c r="H24" s="220"/>
      <c r="I24" s="221"/>
    </row>
    <row r="25" spans="2:9" ht="150.75" customHeight="1" x14ac:dyDescent="0.25">
      <c r="B25" s="238"/>
      <c r="C25" s="210" t="s">
        <v>198</v>
      </c>
      <c r="D25" s="60" t="s">
        <v>91</v>
      </c>
      <c r="E25" s="228" t="s">
        <v>434</v>
      </c>
      <c r="F25" s="229"/>
      <c r="G25" s="229"/>
      <c r="H25" s="229"/>
      <c r="I25" s="230"/>
    </row>
    <row r="26" spans="2:9" x14ac:dyDescent="0.25">
      <c r="B26" s="238"/>
      <c r="C26" s="211"/>
      <c r="D26" s="41" t="s">
        <v>199</v>
      </c>
      <c r="E26" s="231" t="s">
        <v>200</v>
      </c>
      <c r="F26" s="232"/>
      <c r="G26" s="232"/>
      <c r="H26" s="232"/>
      <c r="I26" s="233"/>
    </row>
    <row r="27" spans="2:9" x14ac:dyDescent="0.25">
      <c r="B27" s="238"/>
      <c r="C27" s="211"/>
      <c r="D27" s="41" t="s">
        <v>201</v>
      </c>
      <c r="E27" s="231" t="s">
        <v>200</v>
      </c>
      <c r="F27" s="232"/>
      <c r="G27" s="232"/>
      <c r="H27" s="232"/>
      <c r="I27" s="233"/>
    </row>
    <row r="28" spans="2:9" ht="59.25" customHeight="1" x14ac:dyDescent="0.25">
      <c r="B28" s="238"/>
      <c r="C28" s="211"/>
      <c r="D28" s="41" t="s">
        <v>333</v>
      </c>
      <c r="E28" s="222" t="s">
        <v>334</v>
      </c>
      <c r="F28" s="223"/>
      <c r="G28" s="223"/>
      <c r="H28" s="223"/>
      <c r="I28" s="224"/>
    </row>
    <row r="29" spans="2:9" x14ac:dyDescent="0.25">
      <c r="B29" s="238"/>
      <c r="C29" s="211"/>
      <c r="D29" s="41" t="s">
        <v>202</v>
      </c>
      <c r="E29" s="231" t="s">
        <v>200</v>
      </c>
      <c r="F29" s="232"/>
      <c r="G29" s="232"/>
      <c r="H29" s="232"/>
      <c r="I29" s="233"/>
    </row>
    <row r="30" spans="2:9" x14ac:dyDescent="0.25">
      <c r="B30" s="238"/>
      <c r="C30" s="211"/>
      <c r="D30" s="41" t="s">
        <v>225</v>
      </c>
      <c r="E30" s="231" t="s">
        <v>200</v>
      </c>
      <c r="F30" s="232"/>
      <c r="G30" s="232"/>
      <c r="H30" s="232"/>
      <c r="I30" s="233"/>
    </row>
    <row r="31" spans="2:9" ht="60" customHeight="1" thickBot="1" x14ac:dyDescent="0.3">
      <c r="B31" s="238"/>
      <c r="C31" s="212"/>
      <c r="D31" s="61" t="s">
        <v>39</v>
      </c>
      <c r="E31" s="257" t="s">
        <v>432</v>
      </c>
      <c r="F31" s="246"/>
      <c r="G31" s="246"/>
      <c r="H31" s="246"/>
      <c r="I31" s="247"/>
    </row>
    <row r="32" spans="2:9" ht="30.75" customHeight="1" x14ac:dyDescent="0.25">
      <c r="B32" s="238"/>
      <c r="C32" s="258" t="s">
        <v>440</v>
      </c>
      <c r="D32" s="60" t="s">
        <v>11</v>
      </c>
      <c r="E32" s="228" t="s">
        <v>372</v>
      </c>
      <c r="F32" s="229"/>
      <c r="G32" s="229"/>
      <c r="H32" s="229"/>
      <c r="I32" s="230"/>
    </row>
    <row r="33" spans="2:14" ht="32.25" customHeight="1" x14ac:dyDescent="0.25">
      <c r="B33" s="238"/>
      <c r="C33" s="260"/>
      <c r="D33" s="41" t="s">
        <v>203</v>
      </c>
      <c r="E33" s="219" t="s">
        <v>335</v>
      </c>
      <c r="F33" s="220"/>
      <c r="G33" s="220"/>
      <c r="H33" s="220"/>
      <c r="I33" s="221"/>
    </row>
    <row r="34" spans="2:14" ht="279" customHeight="1" x14ac:dyDescent="0.25">
      <c r="B34" s="238"/>
      <c r="C34" s="260"/>
      <c r="D34" s="41" t="s">
        <v>129</v>
      </c>
      <c r="E34" s="261" t="s">
        <v>439</v>
      </c>
      <c r="F34" s="262"/>
      <c r="G34" s="262"/>
      <c r="H34" s="262"/>
      <c r="I34" s="263"/>
      <c r="N34" s="65"/>
    </row>
    <row r="35" spans="2:14" ht="60.75" customHeight="1" x14ac:dyDescent="0.25">
      <c r="B35" s="238"/>
      <c r="C35" s="260"/>
      <c r="D35" s="41" t="s">
        <v>204</v>
      </c>
      <c r="E35" s="219" t="s">
        <v>438</v>
      </c>
      <c r="F35" s="220"/>
      <c r="G35" s="220"/>
      <c r="H35" s="220"/>
      <c r="I35" s="221"/>
    </row>
    <row r="36" spans="2:14" ht="43.5" customHeight="1" x14ac:dyDescent="0.25">
      <c r="B36" s="238"/>
      <c r="C36" s="260"/>
      <c r="D36" s="41" t="s">
        <v>109</v>
      </c>
      <c r="E36" s="264" t="s">
        <v>336</v>
      </c>
      <c r="F36" s="265"/>
      <c r="G36" s="265"/>
      <c r="H36" s="265"/>
      <c r="I36" s="266"/>
    </row>
    <row r="37" spans="2:14" ht="49.5" customHeight="1" x14ac:dyDescent="0.25">
      <c r="B37" s="238"/>
      <c r="C37" s="260"/>
      <c r="D37" s="41" t="s">
        <v>12</v>
      </c>
      <c r="E37" s="219" t="s">
        <v>337</v>
      </c>
      <c r="F37" s="220"/>
      <c r="G37" s="220"/>
      <c r="H37" s="220"/>
      <c r="I37" s="221"/>
    </row>
    <row r="38" spans="2:14" ht="36.75" customHeight="1" x14ac:dyDescent="0.25">
      <c r="B38" s="238"/>
      <c r="C38" s="260"/>
      <c r="D38" s="41" t="s">
        <v>205</v>
      </c>
      <c r="E38" s="219" t="s">
        <v>338</v>
      </c>
      <c r="F38" s="220"/>
      <c r="G38" s="220"/>
      <c r="H38" s="220"/>
      <c r="I38" s="221"/>
    </row>
    <row r="39" spans="2:14" ht="30" x14ac:dyDescent="0.25">
      <c r="B39" s="238"/>
      <c r="C39" s="260"/>
      <c r="D39" s="41" t="s">
        <v>206</v>
      </c>
      <c r="E39" s="219" t="s">
        <v>339</v>
      </c>
      <c r="F39" s="220"/>
      <c r="G39" s="220"/>
      <c r="H39" s="220"/>
      <c r="I39" s="221"/>
    </row>
    <row r="40" spans="2:14" ht="66" customHeight="1" x14ac:dyDescent="0.25">
      <c r="B40" s="238"/>
      <c r="C40" s="260"/>
      <c r="D40" s="41" t="s">
        <v>207</v>
      </c>
      <c r="E40" s="270" t="s">
        <v>340</v>
      </c>
      <c r="F40" s="271"/>
      <c r="G40" s="271"/>
      <c r="H40" s="271"/>
      <c r="I40" s="272"/>
    </row>
    <row r="41" spans="2:14" ht="32.25" customHeight="1" x14ac:dyDescent="0.25">
      <c r="B41" s="238"/>
      <c r="C41" s="260"/>
      <c r="D41" s="41" t="s">
        <v>208</v>
      </c>
      <c r="E41" s="219" t="s">
        <v>341</v>
      </c>
      <c r="F41" s="220"/>
      <c r="G41" s="220"/>
      <c r="H41" s="220"/>
      <c r="I41" s="221"/>
    </row>
    <row r="42" spans="2:14" ht="30" x14ac:dyDescent="0.25">
      <c r="B42" s="238"/>
      <c r="C42" s="260"/>
      <c r="D42" s="41" t="s">
        <v>209</v>
      </c>
      <c r="E42" s="219" t="s">
        <v>342</v>
      </c>
      <c r="F42" s="220"/>
      <c r="G42" s="220"/>
      <c r="H42" s="220"/>
      <c r="I42" s="221"/>
    </row>
    <row r="43" spans="2:14" ht="30.75" customHeight="1" thickBot="1" x14ac:dyDescent="0.3">
      <c r="B43" s="238"/>
      <c r="C43" s="260"/>
      <c r="D43" s="61" t="s">
        <v>210</v>
      </c>
      <c r="E43" s="257" t="s">
        <v>343</v>
      </c>
      <c r="F43" s="246"/>
      <c r="G43" s="246"/>
      <c r="H43" s="246"/>
      <c r="I43" s="247"/>
    </row>
    <row r="44" spans="2:14" ht="123" customHeight="1" x14ac:dyDescent="0.25">
      <c r="B44" s="238"/>
      <c r="C44" s="258" t="s">
        <v>226</v>
      </c>
      <c r="D44" s="60" t="s">
        <v>345</v>
      </c>
      <c r="E44" s="228" t="s">
        <v>344</v>
      </c>
      <c r="F44" s="229"/>
      <c r="G44" s="229"/>
      <c r="H44" s="229"/>
      <c r="I44" s="230"/>
    </row>
    <row r="45" spans="2:14" ht="198.75" customHeight="1" thickBot="1" x14ac:dyDescent="0.3">
      <c r="B45" s="238"/>
      <c r="C45" s="259"/>
      <c r="D45" s="61" t="s">
        <v>211</v>
      </c>
      <c r="E45" s="257" t="s">
        <v>433</v>
      </c>
      <c r="F45" s="246"/>
      <c r="G45" s="246"/>
      <c r="H45" s="246"/>
      <c r="I45" s="247"/>
    </row>
    <row r="46" spans="2:14" ht="58.5" customHeight="1" thickBot="1" x14ac:dyDescent="0.3">
      <c r="B46" s="238"/>
      <c r="C46" s="225" t="s">
        <v>346</v>
      </c>
      <c r="D46" s="226"/>
      <c r="E46" s="226"/>
      <c r="F46" s="226"/>
      <c r="G46" s="226"/>
      <c r="H46" s="226"/>
      <c r="I46" s="227"/>
    </row>
    <row r="47" spans="2:14" ht="38.25" customHeight="1" x14ac:dyDescent="0.25">
      <c r="B47" s="238"/>
      <c r="C47" s="258" t="s">
        <v>212</v>
      </c>
      <c r="D47" s="60" t="s">
        <v>218</v>
      </c>
      <c r="E47" s="228" t="s">
        <v>441</v>
      </c>
      <c r="F47" s="229"/>
      <c r="G47" s="229"/>
      <c r="H47" s="229"/>
      <c r="I47" s="230"/>
    </row>
    <row r="48" spans="2:14" ht="45" customHeight="1" x14ac:dyDescent="0.25">
      <c r="B48" s="238"/>
      <c r="C48" s="260"/>
      <c r="D48" s="41" t="s">
        <v>188</v>
      </c>
      <c r="E48" s="219" t="s">
        <v>347</v>
      </c>
      <c r="F48" s="220"/>
      <c r="G48" s="220"/>
      <c r="H48" s="220"/>
      <c r="I48" s="221"/>
    </row>
    <row r="49" spans="2:9" ht="33.75" customHeight="1" thickBot="1" x14ac:dyDescent="0.3">
      <c r="B49" s="238"/>
      <c r="C49" s="259"/>
      <c r="D49" s="61" t="s">
        <v>219</v>
      </c>
      <c r="E49" s="257" t="s">
        <v>348</v>
      </c>
      <c r="F49" s="246"/>
      <c r="G49" s="246"/>
      <c r="H49" s="246"/>
      <c r="I49" s="247"/>
    </row>
    <row r="50" spans="2:9" ht="44.25" customHeight="1" thickBot="1" x14ac:dyDescent="0.3">
      <c r="B50" s="238"/>
      <c r="C50" s="165" t="s">
        <v>227</v>
      </c>
      <c r="D50" s="273" t="s">
        <v>349</v>
      </c>
      <c r="E50" s="274"/>
      <c r="F50" s="274"/>
      <c r="G50" s="274"/>
      <c r="H50" s="274"/>
      <c r="I50" s="275"/>
    </row>
    <row r="51" spans="2:9" ht="44.25" customHeight="1" thickBot="1" x14ac:dyDescent="0.3">
      <c r="B51" s="238"/>
      <c r="C51" s="225" t="s">
        <v>351</v>
      </c>
      <c r="D51" s="226"/>
      <c r="E51" s="226"/>
      <c r="F51" s="226"/>
      <c r="G51" s="226"/>
      <c r="H51" s="226"/>
      <c r="I51" s="227"/>
    </row>
    <row r="52" spans="2:9" ht="35.25" customHeight="1" thickBot="1" x14ac:dyDescent="0.3">
      <c r="B52" s="239"/>
      <c r="C52" s="165" t="s">
        <v>213</v>
      </c>
      <c r="D52" s="273" t="s">
        <v>350</v>
      </c>
      <c r="E52" s="274"/>
      <c r="F52" s="274"/>
      <c r="G52" s="274"/>
      <c r="H52" s="274"/>
      <c r="I52" s="275"/>
    </row>
    <row r="53" spans="2:9" ht="15.75" thickBot="1" x14ac:dyDescent="0.3">
      <c r="B53" s="52"/>
      <c r="C53" s="62"/>
      <c r="D53" s="63"/>
      <c r="E53" s="50"/>
      <c r="F53" s="55"/>
      <c r="G53" s="55"/>
      <c r="H53" s="55"/>
      <c r="I53" s="56"/>
    </row>
    <row r="54" spans="2:9" ht="42" customHeight="1" thickBot="1" x14ac:dyDescent="0.3">
      <c r="B54" s="64" t="s">
        <v>228</v>
      </c>
      <c r="C54" s="216" t="s">
        <v>442</v>
      </c>
      <c r="D54" s="217"/>
      <c r="E54" s="217"/>
      <c r="F54" s="217"/>
      <c r="G54" s="217"/>
      <c r="H54" s="217"/>
      <c r="I54" s="218"/>
    </row>
    <row r="55" spans="2:9" ht="15.75" thickBot="1" x14ac:dyDescent="0.3">
      <c r="B55" s="52"/>
      <c r="C55" s="55"/>
      <c r="D55" s="55"/>
      <c r="E55" s="55"/>
      <c r="F55" s="55"/>
      <c r="G55" s="55"/>
      <c r="H55" s="55"/>
      <c r="I55" s="56"/>
    </row>
    <row r="56" spans="2:9" ht="51.75" customHeight="1" thickBot="1" x14ac:dyDescent="0.3">
      <c r="B56" s="211"/>
      <c r="C56" s="124" t="s">
        <v>189</v>
      </c>
      <c r="D56" s="217" t="s">
        <v>371</v>
      </c>
      <c r="E56" s="217"/>
      <c r="F56" s="217"/>
      <c r="G56" s="217"/>
      <c r="H56" s="217"/>
      <c r="I56" s="218"/>
    </row>
    <row r="57" spans="2:9" ht="51.75" customHeight="1" thickBot="1" x14ac:dyDescent="0.3">
      <c r="B57" s="211"/>
      <c r="C57" s="124" t="s">
        <v>277</v>
      </c>
      <c r="D57" s="217" t="s">
        <v>443</v>
      </c>
      <c r="E57" s="217"/>
      <c r="F57" s="217"/>
      <c r="G57" s="217"/>
      <c r="H57" s="217"/>
      <c r="I57" s="218"/>
    </row>
    <row r="58" spans="2:9" ht="51.75" customHeight="1" thickBot="1" x14ac:dyDescent="0.3">
      <c r="B58" s="211"/>
      <c r="C58" s="124" t="s">
        <v>109</v>
      </c>
      <c r="D58" s="217" t="s">
        <v>354</v>
      </c>
      <c r="E58" s="217"/>
      <c r="F58" s="217"/>
      <c r="G58" s="217"/>
      <c r="H58" s="217"/>
      <c r="I58" s="218"/>
    </row>
    <row r="59" spans="2:9" ht="51.75" customHeight="1" thickBot="1" x14ac:dyDescent="0.3">
      <c r="B59" s="211"/>
      <c r="C59" s="124" t="s">
        <v>31</v>
      </c>
      <c r="D59" s="217" t="s">
        <v>355</v>
      </c>
      <c r="E59" s="217"/>
      <c r="F59" s="217"/>
      <c r="G59" s="217"/>
      <c r="H59" s="217"/>
      <c r="I59" s="218"/>
    </row>
    <row r="60" spans="2:9" ht="51.75" customHeight="1" thickBot="1" x14ac:dyDescent="0.3">
      <c r="B60" s="211"/>
      <c r="C60" s="124" t="s">
        <v>24</v>
      </c>
      <c r="D60" s="217" t="s">
        <v>356</v>
      </c>
      <c r="E60" s="217"/>
      <c r="F60" s="217"/>
      <c r="G60" s="217"/>
      <c r="H60" s="217"/>
      <c r="I60" s="218"/>
    </row>
    <row r="61" spans="2:9" ht="51.75" customHeight="1" thickBot="1" x14ac:dyDescent="0.3">
      <c r="B61" s="211"/>
      <c r="C61" s="124" t="s">
        <v>187</v>
      </c>
      <c r="D61" s="217" t="s">
        <v>357</v>
      </c>
      <c r="E61" s="217"/>
      <c r="F61" s="217"/>
      <c r="G61" s="217"/>
      <c r="H61" s="217"/>
      <c r="I61" s="218"/>
    </row>
    <row r="62" spans="2:9" ht="51.75" customHeight="1" thickBot="1" x14ac:dyDescent="0.3">
      <c r="B62" s="211"/>
      <c r="C62" s="124" t="s">
        <v>186</v>
      </c>
      <c r="D62" s="217" t="s">
        <v>358</v>
      </c>
      <c r="E62" s="217"/>
      <c r="F62" s="217"/>
      <c r="G62" s="217"/>
      <c r="H62" s="217"/>
      <c r="I62" s="218"/>
    </row>
    <row r="63" spans="2:9" ht="51.75" customHeight="1" thickBot="1" x14ac:dyDescent="0.3">
      <c r="B63" s="211"/>
      <c r="C63" s="124" t="s">
        <v>359</v>
      </c>
      <c r="D63" s="217" t="s">
        <v>360</v>
      </c>
      <c r="E63" s="217"/>
      <c r="F63" s="217"/>
      <c r="G63" s="217"/>
      <c r="H63" s="217"/>
      <c r="I63" s="218"/>
    </row>
    <row r="64" spans="2:9" ht="77.25" customHeight="1" thickBot="1" x14ac:dyDescent="0.3">
      <c r="B64" s="212"/>
      <c r="C64" s="124" t="s">
        <v>444</v>
      </c>
      <c r="D64" s="217" t="s">
        <v>361</v>
      </c>
      <c r="E64" s="217"/>
      <c r="F64" s="217"/>
      <c r="G64" s="217"/>
      <c r="H64" s="217"/>
      <c r="I64" s="218"/>
    </row>
    <row r="65" spans="2:9" ht="34.5" customHeight="1" thickBot="1" x14ac:dyDescent="0.3">
      <c r="B65" s="210" t="s">
        <v>409</v>
      </c>
      <c r="C65" s="124" t="s">
        <v>189</v>
      </c>
      <c r="D65" s="216" t="s">
        <v>370</v>
      </c>
      <c r="E65" s="217"/>
      <c r="F65" s="217"/>
      <c r="G65" s="217"/>
      <c r="H65" s="217"/>
      <c r="I65" s="218"/>
    </row>
    <row r="66" spans="2:9" ht="34.5" customHeight="1" thickBot="1" x14ac:dyDescent="0.3">
      <c r="B66" s="211"/>
      <c r="C66" s="124" t="s">
        <v>129</v>
      </c>
      <c r="D66" s="216" t="s">
        <v>445</v>
      </c>
      <c r="E66" s="217"/>
      <c r="F66" s="217"/>
      <c r="G66" s="217"/>
      <c r="H66" s="217"/>
      <c r="I66" s="218"/>
    </row>
    <row r="67" spans="2:9" ht="34.5" customHeight="1" thickBot="1" x14ac:dyDescent="0.3">
      <c r="B67" s="211"/>
      <c r="C67" s="124" t="s">
        <v>362</v>
      </c>
      <c r="D67" s="216" t="s">
        <v>364</v>
      </c>
      <c r="E67" s="217"/>
      <c r="F67" s="217"/>
      <c r="G67" s="217"/>
      <c r="H67" s="217"/>
      <c r="I67" s="218"/>
    </row>
    <row r="68" spans="2:9" ht="34.5" customHeight="1" thickBot="1" x14ac:dyDescent="0.3">
      <c r="B68" s="211"/>
      <c r="C68" s="124" t="s">
        <v>31</v>
      </c>
      <c r="D68" s="216" t="s">
        <v>363</v>
      </c>
      <c r="E68" s="217"/>
      <c r="F68" s="217"/>
      <c r="G68" s="217"/>
      <c r="H68" s="217"/>
      <c r="I68" s="218"/>
    </row>
    <row r="69" spans="2:9" ht="34.5" customHeight="1" thickBot="1" x14ac:dyDescent="0.3">
      <c r="B69" s="211"/>
      <c r="C69" s="124" t="s">
        <v>24</v>
      </c>
      <c r="D69" s="216" t="s">
        <v>365</v>
      </c>
      <c r="E69" s="217"/>
      <c r="F69" s="217"/>
      <c r="G69" s="217"/>
      <c r="H69" s="217"/>
      <c r="I69" s="218"/>
    </row>
    <row r="70" spans="2:9" ht="34.5" customHeight="1" thickBot="1" x14ac:dyDescent="0.3">
      <c r="B70" s="211"/>
      <c r="C70" s="124" t="s">
        <v>187</v>
      </c>
      <c r="D70" s="216" t="s">
        <v>366</v>
      </c>
      <c r="E70" s="217"/>
      <c r="F70" s="217"/>
      <c r="G70" s="217"/>
      <c r="H70" s="217"/>
      <c r="I70" s="218"/>
    </row>
    <row r="71" spans="2:9" ht="34.5" customHeight="1" thickBot="1" x14ac:dyDescent="0.3">
      <c r="B71" s="211"/>
      <c r="C71" s="124" t="s">
        <v>186</v>
      </c>
      <c r="D71" s="216" t="s">
        <v>367</v>
      </c>
      <c r="E71" s="217"/>
      <c r="F71" s="217"/>
      <c r="G71" s="217"/>
      <c r="H71" s="217"/>
      <c r="I71" s="218"/>
    </row>
    <row r="72" spans="2:9" ht="34.5" customHeight="1" thickBot="1" x14ac:dyDescent="0.3">
      <c r="B72" s="211"/>
      <c r="C72" s="124" t="s">
        <v>359</v>
      </c>
      <c r="D72" s="216" t="s">
        <v>368</v>
      </c>
      <c r="E72" s="217"/>
      <c r="F72" s="217"/>
      <c r="G72" s="217"/>
      <c r="H72" s="217"/>
      <c r="I72" s="218"/>
    </row>
    <row r="73" spans="2:9" ht="75.75" customHeight="1" thickBot="1" x14ac:dyDescent="0.3">
      <c r="B73" s="212"/>
      <c r="C73" s="124" t="s">
        <v>444</v>
      </c>
      <c r="D73" s="216" t="s">
        <v>369</v>
      </c>
      <c r="E73" s="217"/>
      <c r="F73" s="217"/>
      <c r="G73" s="217"/>
      <c r="H73" s="217"/>
      <c r="I73" s="218"/>
    </row>
    <row r="74" spans="2:9" ht="34.5" customHeight="1" thickBot="1" x14ac:dyDescent="0.3">
      <c r="B74" s="210" t="s">
        <v>376</v>
      </c>
      <c r="C74" s="124" t="s">
        <v>189</v>
      </c>
      <c r="D74" s="217" t="s">
        <v>370</v>
      </c>
      <c r="E74" s="217"/>
      <c r="F74" s="217"/>
      <c r="G74" s="217"/>
      <c r="H74" s="217"/>
      <c r="I74" s="218"/>
    </row>
    <row r="75" spans="2:9" ht="34.5" customHeight="1" thickBot="1" x14ac:dyDescent="0.3">
      <c r="B75" s="211"/>
      <c r="C75" s="128" t="s">
        <v>376</v>
      </c>
      <c r="D75" s="214" t="s">
        <v>437</v>
      </c>
      <c r="E75" s="214"/>
      <c r="F75" s="214"/>
      <c r="G75" s="214"/>
      <c r="H75" s="214"/>
      <c r="I75" s="215"/>
    </row>
    <row r="76" spans="2:9" ht="17.25" customHeight="1" thickBot="1" x14ac:dyDescent="0.3">
      <c r="B76" s="212"/>
      <c r="C76" s="128" t="s">
        <v>377</v>
      </c>
      <c r="D76" s="217" t="s">
        <v>443</v>
      </c>
      <c r="E76" s="217"/>
      <c r="F76" s="217"/>
      <c r="G76" s="217"/>
      <c r="H76" s="217"/>
      <c r="I76" s="218"/>
    </row>
    <row r="77" spans="2:9" ht="15.75" thickBot="1" x14ac:dyDescent="0.3">
      <c r="B77" s="129" t="s">
        <v>378</v>
      </c>
      <c r="C77" s="213" t="s">
        <v>381</v>
      </c>
      <c r="D77" s="214"/>
      <c r="E77" s="214"/>
      <c r="F77" s="214"/>
      <c r="G77" s="214"/>
      <c r="H77" s="214"/>
      <c r="I77" s="215"/>
    </row>
    <row r="78" spans="2:9" ht="15.75" thickBot="1" x14ac:dyDescent="0.3">
      <c r="B78" s="129" t="s">
        <v>379</v>
      </c>
      <c r="C78" s="213" t="s">
        <v>381</v>
      </c>
      <c r="D78" s="214"/>
      <c r="E78" s="214"/>
      <c r="F78" s="214"/>
      <c r="G78" s="214"/>
      <c r="H78" s="214"/>
      <c r="I78" s="215"/>
    </row>
    <row r="79" spans="2:9" ht="15.75" thickBot="1" x14ac:dyDescent="0.3">
      <c r="B79" s="129" t="s">
        <v>380</v>
      </c>
      <c r="C79" s="216" t="s">
        <v>381</v>
      </c>
      <c r="D79" s="217"/>
      <c r="E79" s="217"/>
      <c r="F79" s="217"/>
      <c r="G79" s="217"/>
      <c r="H79" s="217"/>
      <c r="I79" s="218"/>
    </row>
  </sheetData>
  <sheetProtection algorithmName="SHA-512" hashValue="E3fCoWgaN4by+dvwR3HivE1mLhot4xKVRpAEED3mlzqkS7emczCzrE2ERIXp0vAWO+Wne7b2Fnf2qBWjA4CQcw==" saltValue="kVVacAT2lHimAG5OQG1ZXA==" spinCount="100000" sheet="1" objects="1" scenarios="1"/>
  <mergeCells count="81">
    <mergeCell ref="E23:I23"/>
    <mergeCell ref="D56:I56"/>
    <mergeCell ref="D61:I61"/>
    <mergeCell ref="D57:I57"/>
    <mergeCell ref="D58:I58"/>
    <mergeCell ref="D59:I59"/>
    <mergeCell ref="D60:I60"/>
    <mergeCell ref="E40:I40"/>
    <mergeCell ref="C54:I54"/>
    <mergeCell ref="C47:C49"/>
    <mergeCell ref="E47:I47"/>
    <mergeCell ref="E48:I48"/>
    <mergeCell ref="E49:I49"/>
    <mergeCell ref="D50:I50"/>
    <mergeCell ref="D52:I52"/>
    <mergeCell ref="C51:I51"/>
    <mergeCell ref="E31:I31"/>
    <mergeCell ref="E41:I41"/>
    <mergeCell ref="E42:I42"/>
    <mergeCell ref="E43:I43"/>
    <mergeCell ref="C44:C45"/>
    <mergeCell ref="E44:I44"/>
    <mergeCell ref="E45:I45"/>
    <mergeCell ref="C32:C43"/>
    <mergeCell ref="E32:I32"/>
    <mergeCell ref="E33:I33"/>
    <mergeCell ref="E34:I34"/>
    <mergeCell ref="E35:I35"/>
    <mergeCell ref="E36:I36"/>
    <mergeCell ref="E37:I37"/>
    <mergeCell ref="E38:I38"/>
    <mergeCell ref="E39:I39"/>
    <mergeCell ref="C2:I2"/>
    <mergeCell ref="C4:I4"/>
    <mergeCell ref="C6:I6"/>
    <mergeCell ref="B8:B52"/>
    <mergeCell ref="C8:C10"/>
    <mergeCell ref="E8:I8"/>
    <mergeCell ref="E9:I9"/>
    <mergeCell ref="E10:I10"/>
    <mergeCell ref="C12:I12"/>
    <mergeCell ref="C13:I13"/>
    <mergeCell ref="C15:C24"/>
    <mergeCell ref="E15:I15"/>
    <mergeCell ref="E16:I16"/>
    <mergeCell ref="E17:I17"/>
    <mergeCell ref="E20:I20"/>
    <mergeCell ref="E21:I21"/>
    <mergeCell ref="D62:I62"/>
    <mergeCell ref="D63:I63"/>
    <mergeCell ref="D64:I64"/>
    <mergeCell ref="B56:B64"/>
    <mergeCell ref="E18:I18"/>
    <mergeCell ref="E19:I19"/>
    <mergeCell ref="C46:I46"/>
    <mergeCell ref="E22:I22"/>
    <mergeCell ref="E24:I24"/>
    <mergeCell ref="C25:C31"/>
    <mergeCell ref="E25:I25"/>
    <mergeCell ref="E26:I26"/>
    <mergeCell ref="E27:I27"/>
    <mergeCell ref="E28:I28"/>
    <mergeCell ref="E29:I29"/>
    <mergeCell ref="E30:I30"/>
    <mergeCell ref="B65:B73"/>
    <mergeCell ref="D65:I65"/>
    <mergeCell ref="D66:I66"/>
    <mergeCell ref="D67:I67"/>
    <mergeCell ref="D68:I68"/>
    <mergeCell ref="D69:I69"/>
    <mergeCell ref="D70:I70"/>
    <mergeCell ref="D71:I71"/>
    <mergeCell ref="D72:I72"/>
    <mergeCell ref="D73:I73"/>
    <mergeCell ref="B74:B76"/>
    <mergeCell ref="C77:I77"/>
    <mergeCell ref="C78:I78"/>
    <mergeCell ref="C79:I79"/>
    <mergeCell ref="D74:I74"/>
    <mergeCell ref="D75:I75"/>
    <mergeCell ref="D76:I7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6" tint="-0.249977111117893"/>
  </sheetPr>
  <dimension ref="A2:U233"/>
  <sheetViews>
    <sheetView showGridLines="0" zoomScale="85" zoomScaleNormal="85" workbookViewId="0">
      <selection activeCell="D8" sqref="D8"/>
    </sheetView>
  </sheetViews>
  <sheetFormatPr baseColWidth="10" defaultRowHeight="15" x14ac:dyDescent="0.25"/>
  <cols>
    <col min="2" max="2" width="44.28515625" customWidth="1"/>
    <col min="3" max="3" width="62.7109375" customWidth="1"/>
    <col min="4" max="4" width="107.85546875" customWidth="1"/>
    <col min="5" max="5" width="144.7109375" bestFit="1" customWidth="1"/>
    <col min="6" max="6" width="147" bestFit="1" customWidth="1"/>
  </cols>
  <sheetData>
    <row r="2" spans="1:21" ht="33.75" x14ac:dyDescent="0.25">
      <c r="A2" s="9"/>
      <c r="B2" s="505" t="s">
        <v>394</v>
      </c>
      <c r="C2" s="505"/>
      <c r="D2" s="505"/>
      <c r="E2" s="9"/>
      <c r="F2" s="9"/>
      <c r="G2" s="9"/>
      <c r="H2" s="9"/>
      <c r="I2" s="9"/>
      <c r="J2" s="9"/>
      <c r="K2" s="9"/>
      <c r="L2" s="9"/>
      <c r="M2" s="9"/>
      <c r="N2" s="9"/>
      <c r="O2" s="9"/>
      <c r="P2" s="9"/>
      <c r="Q2" s="9"/>
      <c r="R2" s="9"/>
      <c r="S2" s="9"/>
      <c r="T2" s="9"/>
      <c r="U2" s="9"/>
    </row>
    <row r="3" spans="1:21" x14ac:dyDescent="0.25">
      <c r="A3" s="9"/>
      <c r="E3" s="9"/>
      <c r="F3" s="9"/>
      <c r="G3" s="9"/>
      <c r="H3" s="9"/>
      <c r="I3" s="9"/>
      <c r="J3" s="9"/>
      <c r="K3" s="9"/>
      <c r="L3" s="9"/>
      <c r="M3" s="9"/>
      <c r="N3" s="9"/>
      <c r="O3" s="9"/>
      <c r="P3" s="9"/>
      <c r="Q3" s="9"/>
      <c r="R3" s="9"/>
      <c r="S3" s="9"/>
      <c r="T3" s="9"/>
      <c r="U3" s="9"/>
    </row>
    <row r="4" spans="1:21" ht="30" x14ac:dyDescent="0.25">
      <c r="A4" s="9"/>
      <c r="B4" s="154" t="s">
        <v>385</v>
      </c>
      <c r="C4" s="145" t="s">
        <v>386</v>
      </c>
      <c r="D4" s="145" t="s">
        <v>46</v>
      </c>
      <c r="E4" s="9"/>
      <c r="F4" s="9"/>
      <c r="G4" s="9"/>
      <c r="H4" s="9"/>
      <c r="I4" s="9"/>
      <c r="J4" s="9"/>
      <c r="K4" s="9"/>
      <c r="L4" s="9"/>
      <c r="M4" s="9"/>
      <c r="N4" s="9"/>
      <c r="O4" s="9"/>
      <c r="P4" s="9"/>
      <c r="Q4" s="9"/>
      <c r="R4" s="9"/>
      <c r="S4" s="9"/>
      <c r="T4" s="9"/>
      <c r="U4" s="9"/>
    </row>
    <row r="5" spans="1:21" ht="43.5" customHeight="1" x14ac:dyDescent="0.25">
      <c r="A5" s="25" t="s">
        <v>70</v>
      </c>
      <c r="B5" s="146" t="s">
        <v>83</v>
      </c>
      <c r="C5" s="147" t="s">
        <v>106</v>
      </c>
      <c r="D5" s="148" t="s">
        <v>390</v>
      </c>
      <c r="E5" s="9"/>
      <c r="F5" s="9"/>
      <c r="G5" s="9"/>
      <c r="H5" s="9"/>
      <c r="I5" s="9"/>
      <c r="J5" s="9"/>
      <c r="K5" s="9"/>
      <c r="L5" s="9"/>
      <c r="M5" s="9"/>
      <c r="N5" s="9"/>
      <c r="O5" s="9"/>
      <c r="P5" s="9"/>
      <c r="Q5" s="9"/>
      <c r="R5" s="9"/>
      <c r="S5" s="9"/>
      <c r="T5" s="9"/>
      <c r="U5" s="9"/>
    </row>
    <row r="6" spans="1:21" ht="106.5" customHeight="1" x14ac:dyDescent="0.25">
      <c r="A6" s="25" t="s">
        <v>71</v>
      </c>
      <c r="B6" s="149" t="s">
        <v>119</v>
      </c>
      <c r="C6" s="147" t="s">
        <v>391</v>
      </c>
      <c r="D6" s="148" t="s">
        <v>430</v>
      </c>
      <c r="E6" s="9"/>
      <c r="F6" s="9"/>
      <c r="G6" s="9"/>
      <c r="H6" s="9"/>
      <c r="I6" s="9"/>
      <c r="J6" s="9"/>
      <c r="K6" s="9"/>
      <c r="L6" s="9"/>
      <c r="M6" s="9"/>
      <c r="N6" s="9"/>
      <c r="O6" s="9"/>
      <c r="P6" s="9"/>
      <c r="Q6" s="9"/>
      <c r="R6" s="9"/>
      <c r="S6" s="9"/>
      <c r="T6" s="9"/>
      <c r="U6" s="9"/>
    </row>
    <row r="7" spans="1:21" ht="67.5" x14ac:dyDescent="0.25">
      <c r="A7" s="25" t="s">
        <v>68</v>
      </c>
      <c r="B7" s="150" t="s">
        <v>48</v>
      </c>
      <c r="C7" s="147" t="s">
        <v>392</v>
      </c>
      <c r="D7" s="148" t="s">
        <v>389</v>
      </c>
      <c r="E7" s="9"/>
      <c r="F7" s="9"/>
      <c r="G7" s="9"/>
      <c r="H7" s="9"/>
      <c r="I7" s="9"/>
      <c r="J7" s="9"/>
      <c r="K7" s="9"/>
      <c r="L7" s="9"/>
      <c r="M7" s="9"/>
      <c r="N7" s="9"/>
      <c r="O7" s="9"/>
      <c r="P7" s="9"/>
      <c r="Q7" s="9"/>
      <c r="R7" s="9"/>
      <c r="S7" s="9"/>
      <c r="T7" s="9"/>
      <c r="U7" s="9"/>
    </row>
    <row r="8" spans="1:21" ht="101.25" x14ac:dyDescent="0.25">
      <c r="A8" s="25" t="s">
        <v>7</v>
      </c>
      <c r="B8" s="151" t="s">
        <v>49</v>
      </c>
      <c r="C8" s="147" t="s">
        <v>393</v>
      </c>
      <c r="D8" s="152" t="s">
        <v>388</v>
      </c>
      <c r="E8" s="9"/>
      <c r="F8" s="9"/>
      <c r="G8" s="9"/>
      <c r="H8" s="9"/>
      <c r="I8" s="9"/>
      <c r="J8" s="9"/>
      <c r="K8" s="9"/>
      <c r="L8" s="9"/>
      <c r="M8" s="9"/>
      <c r="N8" s="9"/>
      <c r="O8" s="9"/>
      <c r="P8" s="9"/>
      <c r="Q8" s="9"/>
      <c r="R8" s="9"/>
      <c r="S8" s="9"/>
      <c r="T8" s="9"/>
      <c r="U8" s="9"/>
    </row>
    <row r="9" spans="1:21" ht="67.5" x14ac:dyDescent="0.25">
      <c r="A9" s="25" t="s">
        <v>72</v>
      </c>
      <c r="B9" s="153" t="s">
        <v>50</v>
      </c>
      <c r="C9" s="147" t="s">
        <v>80</v>
      </c>
      <c r="D9" s="148" t="s">
        <v>387</v>
      </c>
      <c r="E9" s="9"/>
      <c r="F9" s="9"/>
      <c r="G9" s="9"/>
      <c r="H9" s="9"/>
      <c r="I9" s="9"/>
      <c r="J9" s="9"/>
      <c r="K9" s="9"/>
      <c r="L9" s="9"/>
      <c r="M9" s="9"/>
      <c r="N9" s="9"/>
      <c r="O9" s="9"/>
      <c r="P9" s="9"/>
      <c r="Q9" s="9"/>
      <c r="R9" s="9"/>
      <c r="S9" s="9"/>
      <c r="T9" s="9"/>
      <c r="U9" s="9"/>
    </row>
    <row r="10" spans="1:21" s="1" customFormat="1" ht="28.5" hidden="1" x14ac:dyDescent="0.45">
      <c r="A10" s="26"/>
      <c r="B10" s="26"/>
      <c r="C10" s="33">
        <v>17000000</v>
      </c>
      <c r="D10" s="34"/>
      <c r="E10" s="26"/>
      <c r="F10" s="26"/>
      <c r="G10" s="26"/>
      <c r="H10" s="26"/>
      <c r="I10" s="26"/>
      <c r="J10" s="26"/>
      <c r="K10" s="26"/>
      <c r="L10" s="26"/>
      <c r="M10" s="26"/>
      <c r="N10" s="26"/>
      <c r="O10" s="26"/>
      <c r="P10" s="26"/>
      <c r="Q10" s="26"/>
      <c r="R10" s="26"/>
      <c r="S10" s="26"/>
      <c r="T10" s="26"/>
      <c r="U10" s="26"/>
    </row>
    <row r="11" spans="1:21" s="1" customFormat="1" ht="16.5" hidden="1" x14ac:dyDescent="0.25">
      <c r="A11" s="26"/>
      <c r="B11" s="35"/>
      <c r="C11" s="35"/>
      <c r="D11" s="35"/>
      <c r="E11" s="26"/>
      <c r="F11" s="26"/>
      <c r="G11" s="26"/>
      <c r="H11" s="26"/>
      <c r="I11" s="26"/>
      <c r="J11" s="26"/>
      <c r="K11" s="26"/>
      <c r="L11" s="26"/>
      <c r="M11" s="26"/>
      <c r="N11" s="26"/>
      <c r="O11" s="26"/>
      <c r="P11" s="26"/>
      <c r="Q11" s="26"/>
      <c r="R11" s="26"/>
      <c r="S11" s="26"/>
      <c r="T11" s="26"/>
      <c r="U11" s="26"/>
    </row>
    <row r="12" spans="1:21" s="1" customFormat="1" hidden="1" x14ac:dyDescent="0.25">
      <c r="A12" s="26"/>
      <c r="B12" s="26" t="s">
        <v>76</v>
      </c>
      <c r="C12" s="26" t="s">
        <v>97</v>
      </c>
      <c r="D12" s="26" t="s">
        <v>103</v>
      </c>
      <c r="E12" s="26"/>
      <c r="F12" s="26"/>
      <c r="G12" s="26"/>
      <c r="H12" s="26"/>
      <c r="I12" s="26"/>
      <c r="J12" s="26"/>
      <c r="K12" s="26"/>
      <c r="L12" s="26"/>
      <c r="M12" s="26"/>
      <c r="N12" s="26"/>
      <c r="O12" s="26"/>
      <c r="P12" s="26"/>
      <c r="Q12" s="26"/>
      <c r="R12" s="26"/>
      <c r="S12" s="26"/>
      <c r="T12" s="26"/>
      <c r="U12" s="26"/>
    </row>
    <row r="13" spans="1:21" s="1" customFormat="1" hidden="1" x14ac:dyDescent="0.25">
      <c r="A13" s="26"/>
      <c r="B13" s="26" t="s">
        <v>74</v>
      </c>
      <c r="C13" s="26" t="s">
        <v>118</v>
      </c>
      <c r="D13" s="26" t="s">
        <v>291</v>
      </c>
      <c r="E13" s="26"/>
      <c r="F13" s="26"/>
      <c r="G13" s="26"/>
      <c r="H13" s="26"/>
      <c r="I13" s="26"/>
      <c r="J13" s="26"/>
      <c r="K13" s="26"/>
      <c r="L13" s="26"/>
      <c r="M13" s="26"/>
      <c r="N13" s="26"/>
      <c r="O13" s="26"/>
      <c r="P13" s="26"/>
      <c r="Q13" s="26"/>
      <c r="R13" s="26"/>
      <c r="S13" s="26"/>
      <c r="T13" s="26"/>
      <c r="U13" s="26"/>
    </row>
    <row r="14" spans="1:21" s="1" customFormat="1" ht="18.75" hidden="1" customHeight="1" x14ac:dyDescent="0.25">
      <c r="A14" s="26"/>
      <c r="B14" s="26"/>
      <c r="C14" s="26" t="s">
        <v>100</v>
      </c>
      <c r="D14" s="26" t="s">
        <v>104</v>
      </c>
      <c r="E14" s="26"/>
      <c r="F14" s="26"/>
      <c r="G14" s="26"/>
      <c r="H14" s="26"/>
      <c r="I14" s="26"/>
      <c r="J14" s="26"/>
      <c r="K14" s="26"/>
      <c r="L14" s="26"/>
      <c r="M14" s="26"/>
      <c r="N14" s="26"/>
      <c r="O14" s="26"/>
      <c r="P14" s="26"/>
      <c r="Q14" s="26"/>
      <c r="R14" s="26"/>
      <c r="S14" s="26"/>
      <c r="T14" s="26"/>
      <c r="U14" s="26"/>
    </row>
    <row r="15" spans="1:21" s="1" customFormat="1" hidden="1" x14ac:dyDescent="0.25">
      <c r="A15" s="26"/>
      <c r="B15" s="26"/>
      <c r="C15" s="26" t="s">
        <v>101</v>
      </c>
      <c r="D15" s="26" t="s">
        <v>292</v>
      </c>
      <c r="E15" s="26"/>
      <c r="F15" s="26"/>
      <c r="G15" s="26"/>
      <c r="H15" s="26"/>
      <c r="I15" s="26"/>
      <c r="J15" s="26"/>
      <c r="K15" s="26"/>
      <c r="L15" s="26"/>
      <c r="M15" s="26"/>
      <c r="N15" s="26"/>
      <c r="O15" s="26"/>
      <c r="P15" s="26"/>
      <c r="Q15" s="26"/>
      <c r="R15" s="26"/>
      <c r="S15" s="26"/>
      <c r="T15" s="26"/>
      <c r="U15" s="26"/>
    </row>
    <row r="16" spans="1:21" s="1" customFormat="1" hidden="1" x14ac:dyDescent="0.25">
      <c r="A16" s="26"/>
      <c r="B16" s="26"/>
      <c r="C16" s="26" t="s">
        <v>102</v>
      </c>
      <c r="D16" s="26" t="s">
        <v>105</v>
      </c>
      <c r="E16" s="26"/>
      <c r="F16" s="26"/>
      <c r="G16" s="26"/>
      <c r="H16" s="26"/>
      <c r="I16" s="26"/>
      <c r="J16" s="26"/>
      <c r="K16" s="26"/>
      <c r="L16" s="26"/>
      <c r="M16" s="26"/>
      <c r="N16" s="26"/>
      <c r="O16" s="26"/>
      <c r="P16" s="26"/>
      <c r="Q16" s="26"/>
      <c r="R16" s="26"/>
      <c r="S16" s="26"/>
      <c r="T16" s="26"/>
      <c r="U16" s="26"/>
    </row>
    <row r="17" spans="1:15" s="5" customFormat="1" hidden="1" x14ac:dyDescent="0.25">
      <c r="A17" s="27"/>
      <c r="B17" s="27"/>
      <c r="C17" s="27"/>
      <c r="D17" s="27"/>
      <c r="E17" s="27"/>
      <c r="F17" s="27"/>
      <c r="G17" s="27"/>
      <c r="H17" s="27"/>
      <c r="I17" s="27"/>
      <c r="J17" s="27"/>
      <c r="K17" s="27"/>
      <c r="L17" s="27"/>
      <c r="M17" s="27"/>
      <c r="N17" s="27"/>
      <c r="O17" s="27"/>
    </row>
    <row r="18" spans="1:15" s="5" customFormat="1" x14ac:dyDescent="0.25">
      <c r="A18" s="27"/>
      <c r="B18" s="27"/>
      <c r="C18" s="27"/>
      <c r="D18" s="27"/>
      <c r="E18" s="27"/>
      <c r="F18" s="27"/>
      <c r="G18" s="27"/>
      <c r="H18" s="27"/>
      <c r="I18" s="27"/>
      <c r="J18" s="27"/>
      <c r="K18" s="27"/>
      <c r="L18" s="27"/>
      <c r="M18" s="27"/>
      <c r="N18" s="27"/>
      <c r="O18" s="27"/>
    </row>
    <row r="19" spans="1:15" s="5" customFormat="1" x14ac:dyDescent="0.25">
      <c r="A19" s="27"/>
      <c r="B19" s="27"/>
      <c r="C19" s="27"/>
      <c r="D19" s="27"/>
      <c r="E19" s="27"/>
      <c r="F19" s="27"/>
      <c r="G19" s="27"/>
      <c r="H19" s="27"/>
      <c r="I19" s="27"/>
      <c r="J19" s="27"/>
      <c r="K19" s="27"/>
      <c r="L19" s="27"/>
      <c r="M19" s="27"/>
      <c r="N19" s="27"/>
      <c r="O19" s="27"/>
    </row>
    <row r="20" spans="1:15" s="5" customFormat="1" x14ac:dyDescent="0.25">
      <c r="A20" s="27"/>
      <c r="B20" s="27"/>
      <c r="C20" s="27"/>
      <c r="D20" s="27"/>
      <c r="E20" s="27"/>
      <c r="F20" s="27"/>
      <c r="G20" s="27"/>
      <c r="H20" s="27"/>
      <c r="I20" s="27"/>
      <c r="J20" s="27"/>
      <c r="K20" s="27"/>
      <c r="L20" s="27"/>
      <c r="M20" s="27"/>
      <c r="N20" s="27"/>
      <c r="O20" s="27"/>
    </row>
    <row r="21" spans="1:15" s="5" customFormat="1" x14ac:dyDescent="0.25">
      <c r="A21" s="27"/>
      <c r="B21" s="27"/>
      <c r="C21" s="27"/>
      <c r="D21" s="27"/>
      <c r="E21" s="27"/>
      <c r="F21" s="27"/>
      <c r="G21" s="27"/>
      <c r="H21" s="27"/>
      <c r="I21" s="27"/>
      <c r="J21" s="27"/>
      <c r="K21" s="27"/>
      <c r="L21" s="27"/>
      <c r="M21" s="27"/>
      <c r="N21" s="27"/>
      <c r="O21" s="27"/>
    </row>
    <row r="22" spans="1:15" s="5" customFormat="1" x14ac:dyDescent="0.25">
      <c r="A22" s="27"/>
      <c r="B22" s="27"/>
      <c r="C22" s="27"/>
      <c r="D22" s="27"/>
      <c r="E22" s="27"/>
      <c r="F22" s="27"/>
      <c r="G22" s="27"/>
      <c r="H22" s="27"/>
      <c r="I22" s="27"/>
      <c r="J22" s="27"/>
      <c r="K22" s="27"/>
      <c r="L22" s="27"/>
      <c r="M22" s="27"/>
      <c r="N22" s="27"/>
      <c r="O22" s="27"/>
    </row>
    <row r="23" spans="1:15" s="5" customFormat="1" ht="20.25" x14ac:dyDescent="0.25">
      <c r="A23" s="27"/>
      <c r="B23" s="27"/>
      <c r="C23" s="28"/>
      <c r="D23" s="28"/>
      <c r="E23" s="27"/>
      <c r="F23" s="27"/>
      <c r="G23" s="27"/>
      <c r="H23" s="27"/>
      <c r="I23" s="27"/>
      <c r="J23" s="27"/>
      <c r="K23" s="27"/>
      <c r="L23" s="27"/>
      <c r="M23" s="27"/>
      <c r="N23" s="27"/>
      <c r="O23" s="27"/>
    </row>
    <row r="24" spans="1:15" s="5" customFormat="1" ht="20.25" x14ac:dyDescent="0.25">
      <c r="A24" s="27"/>
      <c r="B24" s="27"/>
      <c r="C24" s="28"/>
      <c r="D24" s="28"/>
      <c r="E24" s="27"/>
      <c r="F24" s="27"/>
      <c r="G24" s="27"/>
      <c r="H24" s="27"/>
      <c r="I24" s="27"/>
      <c r="J24" s="27"/>
      <c r="K24" s="27"/>
      <c r="L24" s="27"/>
      <c r="M24" s="27"/>
      <c r="N24" s="27"/>
      <c r="O24" s="27"/>
    </row>
    <row r="25" spans="1:15" s="5" customFormat="1" ht="20.25" x14ac:dyDescent="0.25">
      <c r="A25" s="27"/>
      <c r="B25" s="27"/>
      <c r="C25" s="28"/>
      <c r="D25" s="28"/>
      <c r="E25" s="27"/>
      <c r="F25" s="27"/>
      <c r="G25" s="27"/>
      <c r="H25" s="27"/>
      <c r="I25" s="27"/>
      <c r="J25" s="27"/>
      <c r="K25" s="27"/>
      <c r="L25" s="27"/>
      <c r="M25" s="27"/>
      <c r="N25" s="27"/>
      <c r="O25" s="27"/>
    </row>
    <row r="26" spans="1:15" s="5" customFormat="1" ht="20.25" x14ac:dyDescent="0.25">
      <c r="A26" s="27"/>
      <c r="B26" s="27"/>
      <c r="C26" s="28"/>
      <c r="D26" s="28"/>
      <c r="E26" s="27"/>
      <c r="F26" s="27"/>
      <c r="G26" s="27"/>
      <c r="H26" s="27"/>
      <c r="I26" s="27"/>
      <c r="J26" s="27"/>
      <c r="K26" s="27"/>
      <c r="L26" s="27"/>
      <c r="M26" s="27"/>
      <c r="N26" s="27"/>
      <c r="O26" s="27"/>
    </row>
    <row r="27" spans="1:15" s="5" customFormat="1" ht="20.25" x14ac:dyDescent="0.25">
      <c r="A27" s="27"/>
      <c r="B27" s="27"/>
      <c r="C27" s="28"/>
      <c r="D27" s="28"/>
      <c r="E27" s="27"/>
      <c r="F27" s="27"/>
      <c r="G27" s="27"/>
      <c r="H27" s="27"/>
      <c r="I27" s="27"/>
      <c r="J27" s="27"/>
      <c r="K27" s="27"/>
      <c r="L27" s="27"/>
      <c r="M27" s="27"/>
      <c r="N27" s="27"/>
      <c r="O27" s="27"/>
    </row>
    <row r="28" spans="1:15" s="5" customFormat="1" ht="20.25" x14ac:dyDescent="0.25">
      <c r="A28" s="27"/>
      <c r="B28" s="27"/>
      <c r="C28" s="28"/>
      <c r="D28" s="28"/>
      <c r="E28" s="27"/>
      <c r="F28" s="27"/>
      <c r="G28" s="27"/>
      <c r="H28" s="27"/>
      <c r="I28" s="27"/>
      <c r="J28" s="27"/>
      <c r="K28" s="27"/>
      <c r="L28" s="27"/>
      <c r="M28" s="27"/>
      <c r="N28" s="27"/>
      <c r="O28" s="27"/>
    </row>
    <row r="29" spans="1:15" s="5" customFormat="1" ht="20.25" x14ac:dyDescent="0.25">
      <c r="A29" s="27"/>
      <c r="B29" s="27"/>
      <c r="C29" s="28"/>
      <c r="D29" s="28"/>
      <c r="E29" s="27"/>
      <c r="F29" s="27"/>
      <c r="G29" s="27"/>
      <c r="H29" s="27"/>
      <c r="I29" s="27"/>
      <c r="J29" s="27"/>
      <c r="K29" s="27"/>
      <c r="L29" s="27"/>
      <c r="M29" s="27"/>
      <c r="N29" s="27"/>
      <c r="O29" s="27"/>
    </row>
    <row r="30" spans="1:15" s="5" customFormat="1" ht="20.25" x14ac:dyDescent="0.25">
      <c r="A30" s="27"/>
      <c r="B30" s="27"/>
      <c r="C30" s="28"/>
      <c r="D30" s="28"/>
      <c r="E30" s="27"/>
      <c r="F30" s="27"/>
      <c r="G30" s="27"/>
      <c r="H30" s="27"/>
      <c r="I30" s="27"/>
      <c r="J30" s="27"/>
      <c r="K30" s="27"/>
      <c r="L30" s="27"/>
      <c r="M30" s="27"/>
      <c r="N30" s="27"/>
      <c r="O30" s="27"/>
    </row>
    <row r="31" spans="1:15" s="5" customFormat="1" ht="20.25" x14ac:dyDescent="0.25">
      <c r="A31" s="27"/>
      <c r="B31" s="27"/>
      <c r="C31" s="28"/>
      <c r="D31" s="28"/>
      <c r="E31" s="27"/>
      <c r="F31" s="27"/>
      <c r="G31" s="27"/>
      <c r="H31" s="27"/>
      <c r="I31" s="27"/>
      <c r="J31" s="27"/>
      <c r="K31" s="27"/>
      <c r="L31" s="27"/>
      <c r="M31" s="27"/>
      <c r="N31" s="27"/>
      <c r="O31" s="27"/>
    </row>
    <row r="32" spans="1:15" s="5" customFormat="1" ht="20.25" x14ac:dyDescent="0.25">
      <c r="A32" s="27"/>
      <c r="B32" s="27"/>
      <c r="C32" s="28"/>
      <c r="D32" s="28"/>
      <c r="E32" s="27"/>
      <c r="F32" s="27"/>
      <c r="G32" s="27"/>
      <c r="H32" s="27"/>
      <c r="I32" s="27"/>
      <c r="J32" s="27"/>
      <c r="K32" s="27"/>
      <c r="L32" s="27"/>
      <c r="M32" s="27"/>
      <c r="N32" s="27"/>
      <c r="O32" s="27"/>
    </row>
    <row r="33" spans="1:15" s="5" customFormat="1" ht="20.25" x14ac:dyDescent="0.25">
      <c r="A33" s="27"/>
      <c r="B33" s="27"/>
      <c r="C33" s="28"/>
      <c r="D33" s="28"/>
      <c r="E33" s="27"/>
      <c r="F33" s="27"/>
      <c r="G33" s="27"/>
      <c r="H33" s="27"/>
      <c r="I33" s="27"/>
      <c r="J33" s="27"/>
      <c r="K33" s="27"/>
      <c r="L33" s="27"/>
      <c r="M33" s="27"/>
      <c r="N33" s="27"/>
      <c r="O33" s="27"/>
    </row>
    <row r="34" spans="1:15" s="5" customFormat="1" ht="20.25" x14ac:dyDescent="0.25">
      <c r="A34" s="27"/>
      <c r="B34" s="27"/>
      <c r="C34" s="28"/>
      <c r="D34" s="28"/>
      <c r="E34" s="27"/>
      <c r="F34" s="27"/>
      <c r="G34" s="27"/>
      <c r="H34" s="27"/>
      <c r="I34" s="27"/>
      <c r="J34" s="27"/>
      <c r="K34" s="27"/>
      <c r="L34" s="27"/>
      <c r="M34" s="27"/>
      <c r="N34" s="27"/>
      <c r="O34" s="27"/>
    </row>
    <row r="35" spans="1:15" s="5" customFormat="1" ht="20.25" x14ac:dyDescent="0.25">
      <c r="A35" s="27"/>
      <c r="B35" s="27"/>
      <c r="C35" s="28"/>
      <c r="D35" s="28"/>
      <c r="E35" s="27"/>
      <c r="F35" s="27"/>
      <c r="G35" s="27"/>
      <c r="H35" s="27"/>
      <c r="I35" s="27"/>
      <c r="J35" s="27"/>
      <c r="K35" s="27"/>
      <c r="L35" s="27"/>
      <c r="M35" s="27"/>
      <c r="N35" s="27"/>
      <c r="O35" s="27"/>
    </row>
    <row r="36" spans="1:15" s="5" customFormat="1" ht="20.25" x14ac:dyDescent="0.25">
      <c r="A36" s="27"/>
      <c r="B36" s="27"/>
      <c r="C36" s="28"/>
      <c r="D36" s="28"/>
      <c r="E36" s="27"/>
      <c r="F36" s="27"/>
      <c r="G36" s="27"/>
      <c r="H36" s="27"/>
      <c r="I36" s="27"/>
      <c r="J36" s="27"/>
      <c r="K36" s="27"/>
      <c r="L36" s="27"/>
      <c r="M36" s="27"/>
      <c r="N36" s="27"/>
      <c r="O36" s="27"/>
    </row>
    <row r="37" spans="1:15" s="5" customFormat="1" ht="20.25" x14ac:dyDescent="0.25">
      <c r="A37" s="27"/>
      <c r="B37" s="27"/>
      <c r="C37" s="28"/>
      <c r="D37" s="28"/>
      <c r="E37" s="27"/>
      <c r="F37" s="27"/>
      <c r="G37" s="27"/>
      <c r="H37" s="27"/>
      <c r="I37" s="27"/>
      <c r="J37" s="27"/>
      <c r="K37" s="27"/>
      <c r="L37" s="27"/>
      <c r="M37" s="27"/>
      <c r="N37" s="27"/>
      <c r="O37" s="27"/>
    </row>
    <row r="38" spans="1:15" s="5" customFormat="1" ht="20.25" x14ac:dyDescent="0.25">
      <c r="A38" s="27"/>
      <c r="B38" s="27"/>
      <c r="C38" s="28"/>
      <c r="D38" s="28"/>
      <c r="E38" s="27"/>
      <c r="F38" s="27"/>
      <c r="G38" s="27"/>
      <c r="H38" s="27"/>
      <c r="I38" s="27"/>
      <c r="J38" s="27"/>
      <c r="K38" s="27"/>
      <c r="L38" s="27"/>
      <c r="M38" s="27"/>
      <c r="N38" s="27"/>
      <c r="O38" s="27"/>
    </row>
    <row r="39" spans="1:15" s="5" customFormat="1" ht="20.25" x14ac:dyDescent="0.25">
      <c r="A39" s="27"/>
      <c r="B39" s="27"/>
      <c r="C39" s="28"/>
      <c r="D39" s="28"/>
      <c r="E39" s="27"/>
      <c r="F39" s="27"/>
      <c r="G39" s="27"/>
      <c r="H39" s="27"/>
      <c r="I39" s="27"/>
      <c r="J39" s="27"/>
      <c r="K39" s="27"/>
      <c r="L39" s="27"/>
      <c r="M39" s="27"/>
      <c r="N39" s="27"/>
      <c r="O39" s="27"/>
    </row>
    <row r="40" spans="1:15" s="5" customFormat="1" ht="20.25" x14ac:dyDescent="0.25">
      <c r="A40" s="27"/>
      <c r="B40" s="27"/>
      <c r="C40" s="28"/>
      <c r="D40" s="28"/>
      <c r="E40" s="27"/>
      <c r="F40" s="27"/>
      <c r="G40" s="27"/>
      <c r="H40" s="27"/>
      <c r="I40" s="27"/>
      <c r="J40" s="27"/>
      <c r="K40" s="27"/>
      <c r="L40" s="27"/>
      <c r="M40" s="27"/>
      <c r="N40" s="27"/>
      <c r="O40" s="27"/>
    </row>
    <row r="41" spans="1:15" s="5" customFormat="1" ht="20.25" x14ac:dyDescent="0.25">
      <c r="A41" s="27"/>
      <c r="B41" s="27"/>
      <c r="C41" s="28"/>
      <c r="D41" s="28"/>
      <c r="E41" s="27"/>
      <c r="F41" s="27"/>
      <c r="G41" s="27"/>
      <c r="H41" s="27"/>
      <c r="I41" s="27"/>
      <c r="J41" s="27"/>
      <c r="K41" s="27"/>
      <c r="L41" s="27"/>
      <c r="M41" s="27"/>
      <c r="N41" s="27"/>
      <c r="O41" s="27"/>
    </row>
    <row r="42" spans="1:15" s="5" customFormat="1" ht="20.25" x14ac:dyDescent="0.25">
      <c r="A42" s="27"/>
      <c r="B42" s="27"/>
      <c r="C42" s="28"/>
      <c r="D42" s="28"/>
      <c r="E42" s="27"/>
      <c r="F42" s="27"/>
      <c r="G42" s="27"/>
      <c r="H42" s="27"/>
      <c r="I42" s="27"/>
      <c r="J42" s="27"/>
      <c r="K42" s="27"/>
      <c r="L42" s="27"/>
      <c r="M42" s="27"/>
      <c r="N42" s="27"/>
      <c r="O42" s="27"/>
    </row>
    <row r="43" spans="1:15" s="5" customFormat="1" ht="20.25" x14ac:dyDescent="0.25">
      <c r="A43" s="27"/>
      <c r="B43" s="27"/>
      <c r="C43" s="28"/>
      <c r="D43" s="28"/>
      <c r="E43" s="27"/>
      <c r="F43" s="27"/>
      <c r="G43" s="27"/>
      <c r="H43" s="27"/>
      <c r="I43" s="27"/>
      <c r="J43" s="27"/>
      <c r="K43" s="27"/>
      <c r="L43" s="27"/>
      <c r="M43" s="27"/>
      <c r="N43" s="27"/>
      <c r="O43" s="27"/>
    </row>
    <row r="44" spans="1:15" s="5" customFormat="1" ht="20.25" x14ac:dyDescent="0.25">
      <c r="A44" s="27"/>
      <c r="B44" s="27"/>
      <c r="C44" s="28"/>
      <c r="D44" s="28"/>
      <c r="E44" s="27"/>
      <c r="F44" s="27"/>
      <c r="G44" s="27"/>
      <c r="H44" s="27"/>
      <c r="I44" s="27"/>
      <c r="J44" s="27"/>
      <c r="K44" s="27"/>
      <c r="L44" s="27"/>
      <c r="M44" s="27"/>
      <c r="N44" s="27"/>
      <c r="O44" s="27"/>
    </row>
    <row r="45" spans="1:15" s="5" customFormat="1" ht="20.25" x14ac:dyDescent="0.25">
      <c r="A45" s="27"/>
      <c r="B45" s="27"/>
      <c r="C45" s="28"/>
      <c r="D45" s="28"/>
      <c r="E45" s="27"/>
      <c r="F45" s="27"/>
      <c r="G45" s="27"/>
      <c r="H45" s="27"/>
      <c r="I45" s="27"/>
      <c r="J45" s="27"/>
      <c r="K45" s="27"/>
      <c r="L45" s="27"/>
      <c r="M45" s="27"/>
      <c r="N45" s="27"/>
      <c r="O45" s="27"/>
    </row>
    <row r="46" spans="1:15" s="5" customFormat="1" ht="20.25" x14ac:dyDescent="0.25">
      <c r="A46" s="27"/>
      <c r="B46" s="27"/>
      <c r="C46" s="28"/>
      <c r="D46" s="28"/>
      <c r="E46" s="27"/>
      <c r="F46" s="27"/>
      <c r="G46" s="27"/>
      <c r="H46" s="27"/>
      <c r="I46" s="27"/>
      <c r="J46" s="27"/>
      <c r="K46" s="27"/>
      <c r="L46" s="27"/>
      <c r="M46" s="27"/>
      <c r="N46" s="27"/>
      <c r="O46" s="27"/>
    </row>
    <row r="47" spans="1:15" s="5" customFormat="1" ht="20.25" x14ac:dyDescent="0.25">
      <c r="A47" s="27"/>
      <c r="B47" s="27"/>
      <c r="C47" s="28"/>
      <c r="D47" s="28"/>
      <c r="E47" s="27"/>
      <c r="F47" s="27"/>
      <c r="G47" s="27"/>
      <c r="H47" s="27"/>
      <c r="I47" s="27"/>
      <c r="J47" s="27"/>
      <c r="K47" s="27"/>
      <c r="L47" s="27"/>
      <c r="M47" s="27"/>
      <c r="N47" s="27"/>
      <c r="O47" s="27"/>
    </row>
    <row r="48" spans="1:15" s="5" customFormat="1" ht="20.25" x14ac:dyDescent="0.25">
      <c r="A48" s="27"/>
      <c r="B48" s="27"/>
      <c r="C48" s="28"/>
      <c r="D48" s="28"/>
      <c r="E48" s="27"/>
      <c r="F48" s="27"/>
      <c r="G48" s="27"/>
      <c r="H48" s="27"/>
      <c r="I48" s="27"/>
      <c r="J48" s="27"/>
      <c r="K48" s="27"/>
      <c r="L48" s="27"/>
      <c r="M48" s="27"/>
      <c r="N48" s="27"/>
      <c r="O48" s="27"/>
    </row>
    <row r="49" spans="1:15" s="5" customFormat="1" ht="20.25" x14ac:dyDescent="0.25">
      <c r="A49" s="27"/>
      <c r="B49" s="27"/>
      <c r="C49" s="28"/>
      <c r="D49" s="28"/>
      <c r="E49" s="27"/>
      <c r="F49" s="27"/>
      <c r="G49" s="27"/>
      <c r="H49" s="27"/>
      <c r="I49" s="27"/>
      <c r="J49" s="27"/>
      <c r="K49" s="27"/>
      <c r="L49" s="27"/>
      <c r="M49" s="27"/>
      <c r="N49" s="27"/>
      <c r="O49" s="27"/>
    </row>
    <row r="50" spans="1:15" s="5" customFormat="1" ht="20.25" x14ac:dyDescent="0.25">
      <c r="A50" s="27"/>
      <c r="B50" s="27"/>
      <c r="C50" s="28"/>
      <c r="D50" s="28"/>
      <c r="E50" s="27"/>
      <c r="F50" s="27"/>
      <c r="G50" s="27"/>
      <c r="H50" s="27"/>
      <c r="I50" s="27"/>
      <c r="J50" s="27"/>
      <c r="K50" s="27"/>
      <c r="L50" s="27"/>
      <c r="M50" s="27"/>
      <c r="N50" s="27"/>
      <c r="O50" s="27"/>
    </row>
    <row r="51" spans="1:15" s="5" customFormat="1" ht="20.25" x14ac:dyDescent="0.25">
      <c r="A51" s="27"/>
      <c r="B51" s="27"/>
      <c r="C51" s="28"/>
      <c r="D51" s="28"/>
      <c r="E51" s="27"/>
      <c r="F51" s="27"/>
      <c r="G51" s="27"/>
      <c r="H51" s="27"/>
      <c r="I51" s="27"/>
      <c r="J51" s="27"/>
      <c r="K51" s="27"/>
      <c r="L51" s="27"/>
      <c r="M51" s="27"/>
      <c r="N51" s="27"/>
      <c r="O51" s="27"/>
    </row>
    <row r="52" spans="1:15" s="5" customFormat="1" ht="20.25" x14ac:dyDescent="0.25">
      <c r="A52" s="27"/>
      <c r="B52" s="27"/>
      <c r="C52" s="28"/>
      <c r="D52" s="28"/>
      <c r="E52" s="27"/>
      <c r="F52" s="27"/>
      <c r="G52" s="27"/>
      <c r="H52" s="27"/>
      <c r="I52" s="27"/>
      <c r="J52" s="27"/>
      <c r="K52" s="27"/>
      <c r="L52" s="27"/>
      <c r="M52" s="27"/>
      <c r="N52" s="27"/>
      <c r="O52" s="27"/>
    </row>
    <row r="53" spans="1:15" s="5" customFormat="1" ht="20.25" x14ac:dyDescent="0.25">
      <c r="A53" s="27"/>
      <c r="C53" s="31"/>
      <c r="D53" s="31"/>
    </row>
    <row r="54" spans="1:15" s="5" customFormat="1" ht="20.25" x14ac:dyDescent="0.25">
      <c r="A54" s="27"/>
      <c r="C54" s="31"/>
      <c r="D54" s="31"/>
    </row>
    <row r="55" spans="1:15" s="5" customFormat="1" ht="20.25" x14ac:dyDescent="0.25">
      <c r="A55" s="27"/>
      <c r="C55" s="31"/>
      <c r="D55" s="31"/>
    </row>
    <row r="56" spans="1:15" s="5" customFormat="1" ht="20.25" x14ac:dyDescent="0.25">
      <c r="A56" s="27"/>
      <c r="C56" s="31"/>
      <c r="D56" s="31"/>
    </row>
    <row r="57" spans="1:15" s="5" customFormat="1" ht="20.25" x14ac:dyDescent="0.25">
      <c r="A57" s="27"/>
      <c r="C57" s="31"/>
      <c r="D57" s="31"/>
    </row>
    <row r="58" spans="1:15" s="5" customFormat="1" ht="20.25" x14ac:dyDescent="0.25">
      <c r="A58" s="27"/>
      <c r="C58" s="31"/>
      <c r="D58" s="31"/>
    </row>
    <row r="59" spans="1:15" s="5" customFormat="1" ht="20.25" x14ac:dyDescent="0.25">
      <c r="A59" s="27"/>
      <c r="C59" s="31"/>
      <c r="D59" s="31"/>
    </row>
    <row r="60" spans="1:15" s="5" customFormat="1" ht="20.25" x14ac:dyDescent="0.25">
      <c r="A60" s="27"/>
      <c r="C60" s="31"/>
      <c r="D60" s="31"/>
    </row>
    <row r="61" spans="1:15" s="5" customFormat="1" ht="20.25" x14ac:dyDescent="0.25">
      <c r="A61" s="27"/>
      <c r="C61" s="31"/>
      <c r="D61" s="31"/>
    </row>
    <row r="62" spans="1:15" s="5" customFormat="1" ht="20.25" x14ac:dyDescent="0.25">
      <c r="A62" s="27"/>
      <c r="C62" s="31"/>
      <c r="D62" s="31"/>
    </row>
    <row r="63" spans="1:15" s="5" customFormat="1" ht="20.25" x14ac:dyDescent="0.25">
      <c r="A63" s="27"/>
      <c r="C63" s="31"/>
      <c r="D63" s="31"/>
    </row>
    <row r="64" spans="1:15" s="5" customFormat="1" ht="20.25" x14ac:dyDescent="0.25">
      <c r="A64" s="27"/>
      <c r="C64" s="31"/>
      <c r="D64" s="31"/>
    </row>
    <row r="65" spans="1:4" s="5" customFormat="1" ht="20.25" x14ac:dyDescent="0.25">
      <c r="A65" s="27"/>
      <c r="C65" s="31"/>
      <c r="D65" s="31"/>
    </row>
    <row r="66" spans="1:4" s="5" customFormat="1" ht="20.25" x14ac:dyDescent="0.25">
      <c r="A66" s="27"/>
      <c r="C66" s="31"/>
      <c r="D66" s="31"/>
    </row>
    <row r="67" spans="1:4" ht="20.25" x14ac:dyDescent="0.25">
      <c r="A67" s="25"/>
      <c r="B67" s="2"/>
      <c r="C67" s="7"/>
      <c r="D67" s="7"/>
    </row>
    <row r="68" spans="1:4" ht="20.25" x14ac:dyDescent="0.25">
      <c r="A68" s="25"/>
      <c r="B68" s="2"/>
      <c r="C68" s="7"/>
      <c r="D68" s="7"/>
    </row>
    <row r="69" spans="1:4" ht="20.25" x14ac:dyDescent="0.25">
      <c r="A69" s="25"/>
      <c r="B69" s="2"/>
      <c r="C69" s="7"/>
      <c r="D69" s="7"/>
    </row>
    <row r="70" spans="1:4" ht="20.25" x14ac:dyDescent="0.25">
      <c r="A70" s="25"/>
      <c r="B70" s="2"/>
      <c r="C70" s="7"/>
      <c r="D70" s="7"/>
    </row>
    <row r="71" spans="1:4" ht="20.25" x14ac:dyDescent="0.25">
      <c r="A71" s="25"/>
      <c r="B71" s="2"/>
      <c r="C71" s="7"/>
      <c r="D71" s="7"/>
    </row>
    <row r="72" spans="1:4" ht="20.25" x14ac:dyDescent="0.25">
      <c r="A72" s="25"/>
      <c r="B72" s="2"/>
      <c r="C72" s="7"/>
      <c r="D72" s="7"/>
    </row>
    <row r="73" spans="1:4" ht="20.25" x14ac:dyDescent="0.25">
      <c r="A73" s="25"/>
      <c r="B73" s="2"/>
      <c r="C73" s="7"/>
      <c r="D73" s="7"/>
    </row>
    <row r="74" spans="1:4" ht="20.25" x14ac:dyDescent="0.25">
      <c r="A74" s="25"/>
      <c r="B74" s="2"/>
      <c r="C74" s="7"/>
      <c r="D74" s="7"/>
    </row>
    <row r="75" spans="1:4" ht="20.25" x14ac:dyDescent="0.25">
      <c r="A75" s="25"/>
      <c r="B75" s="2"/>
      <c r="C75" s="7"/>
      <c r="D75" s="7"/>
    </row>
    <row r="76" spans="1:4" ht="20.25" x14ac:dyDescent="0.25">
      <c r="A76" s="25"/>
      <c r="B76" s="2"/>
      <c r="C76" s="7"/>
      <c r="D76" s="7"/>
    </row>
    <row r="77" spans="1:4" ht="20.25" x14ac:dyDescent="0.25">
      <c r="A77" s="25"/>
      <c r="B77" s="2"/>
      <c r="C77" s="7"/>
      <c r="D77" s="7"/>
    </row>
    <row r="78" spans="1:4" ht="20.25" x14ac:dyDescent="0.25">
      <c r="A78" s="25"/>
      <c r="B78" s="2"/>
      <c r="C78" s="7"/>
      <c r="D78" s="7"/>
    </row>
    <row r="79" spans="1:4" ht="20.25" x14ac:dyDescent="0.25">
      <c r="A79" s="25"/>
      <c r="B79" s="2"/>
      <c r="C79" s="7"/>
      <c r="D79" s="7"/>
    </row>
    <row r="80" spans="1:4" ht="20.25" x14ac:dyDescent="0.25">
      <c r="A80" s="25"/>
      <c r="B80" s="2"/>
      <c r="C80" s="7"/>
      <c r="D80" s="7"/>
    </row>
    <row r="81" spans="1:4" ht="20.25" x14ac:dyDescent="0.25">
      <c r="A81" s="25"/>
      <c r="B81" s="2"/>
      <c r="C81" s="7"/>
      <c r="D81" s="7"/>
    </row>
    <row r="82" spans="1:4" ht="20.25" x14ac:dyDescent="0.25">
      <c r="A82" s="25"/>
      <c r="B82" s="2"/>
      <c r="C82" s="7"/>
      <c r="D82" s="7"/>
    </row>
    <row r="83" spans="1:4" ht="20.25" x14ac:dyDescent="0.25">
      <c r="A83" s="25"/>
      <c r="B83" s="2"/>
      <c r="C83" s="7"/>
      <c r="D83" s="7"/>
    </row>
    <row r="84" spans="1:4" ht="20.25" x14ac:dyDescent="0.25">
      <c r="A84" s="25"/>
      <c r="B84" s="2"/>
      <c r="C84" s="7"/>
      <c r="D84" s="7"/>
    </row>
    <row r="85" spans="1:4" ht="20.25" x14ac:dyDescent="0.25">
      <c r="A85" s="25"/>
      <c r="B85" s="2"/>
      <c r="C85" s="7"/>
      <c r="D85" s="7"/>
    </row>
    <row r="86" spans="1:4" ht="20.25" x14ac:dyDescent="0.25">
      <c r="A86" s="25"/>
      <c r="B86" s="2"/>
      <c r="C86" s="7"/>
      <c r="D86" s="7"/>
    </row>
    <row r="87" spans="1:4" ht="20.25" x14ac:dyDescent="0.25">
      <c r="A87" s="25"/>
      <c r="B87" s="2"/>
      <c r="C87" s="7"/>
      <c r="D87" s="7"/>
    </row>
    <row r="88" spans="1:4" ht="20.25" x14ac:dyDescent="0.25">
      <c r="A88" s="25"/>
      <c r="B88" s="2"/>
      <c r="C88" s="7"/>
      <c r="D88" s="7"/>
    </row>
    <row r="89" spans="1:4" ht="20.25" x14ac:dyDescent="0.25">
      <c r="A89" s="25"/>
      <c r="B89" s="2"/>
      <c r="C89" s="7"/>
      <c r="D89" s="7"/>
    </row>
    <row r="90" spans="1:4" ht="20.25" x14ac:dyDescent="0.25">
      <c r="A90" s="25"/>
      <c r="B90" s="2"/>
      <c r="C90" s="7"/>
      <c r="D90" s="7"/>
    </row>
    <row r="91" spans="1:4" ht="20.25" x14ac:dyDescent="0.25">
      <c r="A91" s="25"/>
      <c r="B91" s="2"/>
      <c r="C91" s="7"/>
      <c r="D91" s="7"/>
    </row>
    <row r="92" spans="1:4" ht="20.25" x14ac:dyDescent="0.25">
      <c r="A92" s="25"/>
      <c r="B92" s="2"/>
      <c r="C92" s="7"/>
      <c r="D92" s="7"/>
    </row>
    <row r="93" spans="1:4" ht="20.25" x14ac:dyDescent="0.25">
      <c r="A93" s="25"/>
      <c r="B93" s="2"/>
      <c r="C93" s="7"/>
      <c r="D93" s="7"/>
    </row>
    <row r="94" spans="1:4" ht="20.25" x14ac:dyDescent="0.25">
      <c r="A94" s="25"/>
      <c r="B94" s="2"/>
      <c r="C94" s="7"/>
      <c r="D94" s="7"/>
    </row>
    <row r="95" spans="1:4" ht="20.25" x14ac:dyDescent="0.25">
      <c r="A95" s="25"/>
      <c r="B95" s="2"/>
      <c r="C95" s="7"/>
      <c r="D95" s="7"/>
    </row>
    <row r="96" spans="1:4" ht="20.25" x14ac:dyDescent="0.25">
      <c r="A96" s="25"/>
      <c r="B96" s="2"/>
      <c r="C96" s="7"/>
      <c r="D96" s="7"/>
    </row>
    <row r="97" spans="1:4" ht="20.25" x14ac:dyDescent="0.25">
      <c r="A97" s="25"/>
      <c r="B97" s="2"/>
      <c r="C97" s="7"/>
      <c r="D97" s="7"/>
    </row>
    <row r="98" spans="1:4" ht="20.25" x14ac:dyDescent="0.25">
      <c r="A98" s="25"/>
      <c r="B98" s="2"/>
      <c r="C98" s="7"/>
      <c r="D98" s="7"/>
    </row>
    <row r="99" spans="1:4" ht="20.25" x14ac:dyDescent="0.25">
      <c r="A99" s="25"/>
      <c r="B99" s="2"/>
      <c r="C99" s="7"/>
      <c r="D99" s="7"/>
    </row>
    <row r="100" spans="1:4" ht="20.25" x14ac:dyDescent="0.25">
      <c r="A100" s="25"/>
      <c r="B100" s="2"/>
      <c r="C100" s="7"/>
      <c r="D100" s="7"/>
    </row>
    <row r="101" spans="1:4" ht="20.25" x14ac:dyDescent="0.25">
      <c r="A101" s="25"/>
      <c r="B101" s="2"/>
      <c r="C101" s="7"/>
      <c r="D101" s="7"/>
    </row>
    <row r="102" spans="1:4" ht="20.25" x14ac:dyDescent="0.25">
      <c r="A102" s="25"/>
      <c r="B102" s="2"/>
      <c r="C102" s="7"/>
      <c r="D102" s="7"/>
    </row>
    <row r="103" spans="1:4" ht="20.25" x14ac:dyDescent="0.25">
      <c r="A103" s="25"/>
      <c r="B103" s="2"/>
      <c r="C103" s="7"/>
      <c r="D103" s="7"/>
    </row>
    <row r="104" spans="1:4" ht="20.25" x14ac:dyDescent="0.25">
      <c r="A104" s="25"/>
      <c r="B104" s="2"/>
      <c r="C104" s="7"/>
      <c r="D104" s="7"/>
    </row>
    <row r="105" spans="1:4" ht="20.25" x14ac:dyDescent="0.25">
      <c r="A105" s="25"/>
      <c r="B105" s="2"/>
      <c r="C105" s="7"/>
      <c r="D105" s="7"/>
    </row>
    <row r="106" spans="1:4" ht="20.25" x14ac:dyDescent="0.25">
      <c r="A106" s="25"/>
      <c r="B106" s="2"/>
      <c r="C106" s="7"/>
      <c r="D106" s="7"/>
    </row>
    <row r="107" spans="1:4" ht="20.25" x14ac:dyDescent="0.25">
      <c r="A107" s="25"/>
      <c r="B107" s="2"/>
      <c r="C107" s="7"/>
      <c r="D107" s="7"/>
    </row>
    <row r="108" spans="1:4" ht="20.25" x14ac:dyDescent="0.25">
      <c r="A108" s="25"/>
      <c r="B108" s="2"/>
      <c r="C108" s="7"/>
      <c r="D108" s="7"/>
    </row>
    <row r="109" spans="1:4" ht="20.25" x14ac:dyDescent="0.25">
      <c r="A109" s="25"/>
      <c r="B109" s="2"/>
      <c r="C109" s="7"/>
      <c r="D109" s="7"/>
    </row>
    <row r="110" spans="1:4" ht="20.25" x14ac:dyDescent="0.25">
      <c r="A110" s="25"/>
      <c r="B110" s="2"/>
      <c r="C110" s="7"/>
      <c r="D110" s="7"/>
    </row>
    <row r="111" spans="1:4" ht="20.25" x14ac:dyDescent="0.25">
      <c r="A111" s="25"/>
      <c r="B111" s="2"/>
      <c r="C111" s="7"/>
      <c r="D111" s="7"/>
    </row>
    <row r="112" spans="1:4" ht="20.25" x14ac:dyDescent="0.25">
      <c r="A112" s="25"/>
      <c r="B112" s="2"/>
      <c r="C112" s="7"/>
      <c r="D112" s="7"/>
    </row>
    <row r="113" spans="1:4" ht="20.25" x14ac:dyDescent="0.25">
      <c r="A113" s="25"/>
      <c r="B113" s="2"/>
      <c r="C113" s="7"/>
      <c r="D113" s="7"/>
    </row>
    <row r="114" spans="1:4" ht="20.25" x14ac:dyDescent="0.25">
      <c r="A114" s="25"/>
      <c r="B114" s="2"/>
      <c r="C114" s="7"/>
      <c r="D114" s="7"/>
    </row>
    <row r="115" spans="1:4" ht="20.25" x14ac:dyDescent="0.25">
      <c r="A115" s="25"/>
      <c r="B115" s="2"/>
      <c r="C115" s="7"/>
      <c r="D115" s="7"/>
    </row>
    <row r="116" spans="1:4" ht="20.25" x14ac:dyDescent="0.25">
      <c r="A116" s="25"/>
      <c r="B116" s="2"/>
      <c r="C116" s="7"/>
      <c r="D116" s="7"/>
    </row>
    <row r="117" spans="1:4" ht="20.25" x14ac:dyDescent="0.25">
      <c r="A117" s="25"/>
      <c r="B117" s="2"/>
      <c r="C117" s="7"/>
      <c r="D117" s="7"/>
    </row>
    <row r="118" spans="1:4" ht="20.25" x14ac:dyDescent="0.25">
      <c r="A118" s="25"/>
      <c r="B118" s="2"/>
      <c r="C118" s="7"/>
      <c r="D118" s="7"/>
    </row>
    <row r="119" spans="1:4" ht="20.25" x14ac:dyDescent="0.25">
      <c r="A119" s="25"/>
      <c r="B119" s="2"/>
      <c r="C119" s="7"/>
      <c r="D119" s="7"/>
    </row>
    <row r="120" spans="1:4" ht="20.25" x14ac:dyDescent="0.25">
      <c r="A120" s="25"/>
      <c r="B120" s="2"/>
      <c r="C120" s="7"/>
      <c r="D120" s="7"/>
    </row>
    <row r="121" spans="1:4" ht="20.25" x14ac:dyDescent="0.25">
      <c r="A121" s="25"/>
      <c r="B121" s="2"/>
      <c r="C121" s="7"/>
      <c r="D121" s="7"/>
    </row>
    <row r="122" spans="1:4" ht="20.25" x14ac:dyDescent="0.25">
      <c r="A122" s="25"/>
      <c r="B122" s="2"/>
      <c r="C122" s="7"/>
      <c r="D122" s="7"/>
    </row>
    <row r="123" spans="1:4" ht="20.25" x14ac:dyDescent="0.25">
      <c r="A123" s="25"/>
      <c r="B123" s="2"/>
      <c r="C123" s="7"/>
      <c r="D123" s="7"/>
    </row>
    <row r="124" spans="1:4" ht="20.25" x14ac:dyDescent="0.25">
      <c r="A124" s="25"/>
      <c r="B124" s="2"/>
      <c r="C124" s="7"/>
      <c r="D124" s="7"/>
    </row>
    <row r="125" spans="1:4" ht="20.25" x14ac:dyDescent="0.25">
      <c r="A125" s="25"/>
      <c r="B125" s="2"/>
      <c r="C125" s="7"/>
      <c r="D125" s="7"/>
    </row>
    <row r="126" spans="1:4" ht="20.25" x14ac:dyDescent="0.25">
      <c r="A126" s="25"/>
      <c r="B126" s="2"/>
      <c r="C126" s="7"/>
      <c r="D126" s="7"/>
    </row>
    <row r="127" spans="1:4" ht="20.25" x14ac:dyDescent="0.25">
      <c r="A127" s="25"/>
      <c r="B127" s="2"/>
      <c r="C127" s="7"/>
      <c r="D127" s="7"/>
    </row>
    <row r="128" spans="1:4" ht="20.25" x14ac:dyDescent="0.25">
      <c r="A128" s="25"/>
      <c r="B128" s="2"/>
      <c r="C128" s="7"/>
      <c r="D128" s="7"/>
    </row>
    <row r="129" spans="1:4" ht="20.25" x14ac:dyDescent="0.25">
      <c r="A129" s="25"/>
      <c r="B129" s="2"/>
      <c r="C129" s="7"/>
      <c r="D129" s="7"/>
    </row>
    <row r="130" spans="1:4" ht="20.25" x14ac:dyDescent="0.25">
      <c r="A130" s="25"/>
      <c r="B130" s="2"/>
      <c r="C130" s="7"/>
      <c r="D130" s="7"/>
    </row>
    <row r="131" spans="1:4" ht="20.25" x14ac:dyDescent="0.25">
      <c r="A131" s="25"/>
      <c r="B131" s="2"/>
      <c r="C131" s="7"/>
      <c r="D131" s="7"/>
    </row>
    <row r="132" spans="1:4" ht="20.25" x14ac:dyDescent="0.25">
      <c r="A132" s="25"/>
      <c r="B132" s="2"/>
      <c r="C132" s="7"/>
      <c r="D132" s="7"/>
    </row>
    <row r="133" spans="1:4" ht="20.25" x14ac:dyDescent="0.25">
      <c r="A133" s="25"/>
      <c r="B133" s="2"/>
      <c r="C133" s="7"/>
      <c r="D133" s="7"/>
    </row>
    <row r="134" spans="1:4" ht="20.25" x14ac:dyDescent="0.25">
      <c r="A134" s="25"/>
      <c r="B134" s="2"/>
      <c r="C134" s="7"/>
      <c r="D134" s="7"/>
    </row>
    <row r="135" spans="1:4" ht="20.25" x14ac:dyDescent="0.25">
      <c r="A135" s="25"/>
      <c r="B135" s="2"/>
      <c r="C135" s="7"/>
      <c r="D135" s="7"/>
    </row>
    <row r="136" spans="1:4" ht="20.25" x14ac:dyDescent="0.25">
      <c r="A136" s="25"/>
      <c r="B136" s="2"/>
      <c r="C136" s="7"/>
      <c r="D136" s="7"/>
    </row>
    <row r="137" spans="1:4" ht="20.25" x14ac:dyDescent="0.25">
      <c r="A137" s="25"/>
      <c r="B137" s="2"/>
      <c r="C137" s="7"/>
      <c r="D137" s="7"/>
    </row>
    <row r="138" spans="1:4" ht="20.25" x14ac:dyDescent="0.25">
      <c r="A138" s="25"/>
      <c r="B138" s="2"/>
      <c r="C138" s="7"/>
      <c r="D138" s="7"/>
    </row>
    <row r="139" spans="1:4" ht="20.25" x14ac:dyDescent="0.25">
      <c r="A139" s="25"/>
      <c r="B139" s="2"/>
      <c r="C139" s="7"/>
      <c r="D139" s="7"/>
    </row>
    <row r="140" spans="1:4" ht="20.25" x14ac:dyDescent="0.25">
      <c r="A140" s="25"/>
      <c r="B140" s="2"/>
      <c r="C140" s="7"/>
      <c r="D140" s="7"/>
    </row>
    <row r="141" spans="1:4" ht="20.25" x14ac:dyDescent="0.25">
      <c r="A141" s="25"/>
      <c r="B141" s="2"/>
      <c r="C141" s="7"/>
      <c r="D141" s="7"/>
    </row>
    <row r="142" spans="1:4" ht="20.25" x14ac:dyDescent="0.25">
      <c r="A142" s="25"/>
      <c r="B142" s="2"/>
      <c r="C142" s="7"/>
      <c r="D142" s="7"/>
    </row>
    <row r="143" spans="1:4" ht="20.25" x14ac:dyDescent="0.25">
      <c r="A143" s="25"/>
      <c r="B143" s="2"/>
      <c r="C143" s="7"/>
      <c r="D143" s="7"/>
    </row>
    <row r="144" spans="1:4" ht="20.25" x14ac:dyDescent="0.25">
      <c r="A144" s="25"/>
      <c r="B144" s="2"/>
      <c r="C144" s="7"/>
      <c r="D144" s="7"/>
    </row>
    <row r="145" spans="1:4" ht="20.25" x14ac:dyDescent="0.25">
      <c r="A145" s="25"/>
      <c r="B145" s="2"/>
      <c r="C145" s="7"/>
      <c r="D145" s="7"/>
    </row>
    <row r="146" spans="1:4" ht="20.25" x14ac:dyDescent="0.25">
      <c r="A146" s="25"/>
      <c r="B146" s="2"/>
      <c r="C146" s="7"/>
      <c r="D146" s="7"/>
    </row>
    <row r="147" spans="1:4" ht="20.25" x14ac:dyDescent="0.25">
      <c r="A147" s="25"/>
      <c r="B147" s="2"/>
      <c r="C147" s="7"/>
      <c r="D147" s="7"/>
    </row>
    <row r="148" spans="1:4" ht="20.25" x14ac:dyDescent="0.25">
      <c r="A148" s="25"/>
      <c r="B148" s="2"/>
      <c r="C148" s="7"/>
      <c r="D148" s="7"/>
    </row>
    <row r="149" spans="1:4" ht="20.25" x14ac:dyDescent="0.25">
      <c r="A149" s="25"/>
      <c r="B149" s="2"/>
      <c r="C149" s="7"/>
      <c r="D149" s="7"/>
    </row>
    <row r="150" spans="1:4" ht="20.25" x14ac:dyDescent="0.25">
      <c r="A150" s="25"/>
      <c r="B150" s="2"/>
      <c r="C150" s="7"/>
      <c r="D150" s="7"/>
    </row>
    <row r="151" spans="1:4" ht="20.25" x14ac:dyDescent="0.25">
      <c r="A151" s="25"/>
      <c r="B151" s="2"/>
      <c r="C151" s="7"/>
      <c r="D151" s="7"/>
    </row>
    <row r="152" spans="1:4" ht="20.25" x14ac:dyDescent="0.25">
      <c r="A152" s="25"/>
      <c r="B152" s="2"/>
      <c r="C152" s="7"/>
      <c r="D152" s="7"/>
    </row>
    <row r="153" spans="1:4" ht="20.25" x14ac:dyDescent="0.25">
      <c r="A153" s="25"/>
      <c r="B153" s="2"/>
      <c r="C153" s="7"/>
      <c r="D153" s="7"/>
    </row>
    <row r="154" spans="1:4" ht="20.25" x14ac:dyDescent="0.25">
      <c r="A154" s="25"/>
      <c r="B154" s="2"/>
      <c r="C154" s="7"/>
      <c r="D154" s="7"/>
    </row>
    <row r="155" spans="1:4" ht="20.25" x14ac:dyDescent="0.25">
      <c r="A155" s="25"/>
      <c r="B155" s="2"/>
      <c r="C155" s="7"/>
      <c r="D155" s="7"/>
    </row>
    <row r="156" spans="1:4" ht="20.25" x14ac:dyDescent="0.25">
      <c r="A156" s="25"/>
      <c r="B156" s="2"/>
      <c r="C156" s="7"/>
      <c r="D156" s="7"/>
    </row>
    <row r="157" spans="1:4" ht="20.25" x14ac:dyDescent="0.25">
      <c r="A157" s="25"/>
      <c r="B157" s="2"/>
      <c r="C157" s="7"/>
      <c r="D157" s="7"/>
    </row>
    <row r="158" spans="1:4" ht="20.25" x14ac:dyDescent="0.25">
      <c r="A158" s="25"/>
      <c r="B158" s="2"/>
      <c r="C158" s="7"/>
      <c r="D158" s="7"/>
    </row>
    <row r="159" spans="1:4" ht="20.25" x14ac:dyDescent="0.25">
      <c r="A159" s="25"/>
      <c r="B159" s="2"/>
      <c r="C159" s="7"/>
      <c r="D159" s="7"/>
    </row>
    <row r="160" spans="1:4" ht="20.25" x14ac:dyDescent="0.25">
      <c r="A160" s="25"/>
      <c r="B160" s="2"/>
      <c r="C160" s="7"/>
      <c r="D160" s="7"/>
    </row>
    <row r="161" spans="1:4" ht="20.25" x14ac:dyDescent="0.25">
      <c r="A161" s="25"/>
      <c r="B161" s="2"/>
      <c r="C161" s="7"/>
      <c r="D161" s="7"/>
    </row>
    <row r="162" spans="1:4" ht="20.25" x14ac:dyDescent="0.25">
      <c r="A162" s="25"/>
      <c r="B162" s="2"/>
      <c r="C162" s="7"/>
      <c r="D162" s="7"/>
    </row>
    <row r="163" spans="1:4" ht="20.25" x14ac:dyDescent="0.25">
      <c r="A163" s="25"/>
      <c r="B163" s="2"/>
      <c r="C163" s="7"/>
      <c r="D163" s="7"/>
    </row>
    <row r="164" spans="1:4" ht="20.25" x14ac:dyDescent="0.25">
      <c r="A164" s="25"/>
      <c r="B164" s="2"/>
      <c r="C164" s="7"/>
      <c r="D164" s="7"/>
    </row>
    <row r="165" spans="1:4" ht="20.25" x14ac:dyDescent="0.25">
      <c r="A165" s="25"/>
      <c r="B165" s="2"/>
      <c r="C165" s="7"/>
      <c r="D165" s="7"/>
    </row>
    <row r="166" spans="1:4" ht="20.25" x14ac:dyDescent="0.25">
      <c r="A166" s="25"/>
      <c r="B166" s="2"/>
      <c r="C166" s="7"/>
      <c r="D166" s="7"/>
    </row>
    <row r="167" spans="1:4" ht="20.25" x14ac:dyDescent="0.25">
      <c r="A167" s="25"/>
      <c r="B167" s="2"/>
      <c r="C167" s="7"/>
      <c r="D167" s="7"/>
    </row>
    <row r="168" spans="1:4" ht="20.25" x14ac:dyDescent="0.25">
      <c r="A168" s="25"/>
      <c r="B168" s="2"/>
      <c r="C168" s="7"/>
      <c r="D168" s="7"/>
    </row>
    <row r="169" spans="1:4" ht="20.25" x14ac:dyDescent="0.25">
      <c r="A169" s="25"/>
      <c r="B169" s="2"/>
      <c r="C169" s="7"/>
      <c r="D169" s="7"/>
    </row>
    <row r="170" spans="1:4" ht="20.25" x14ac:dyDescent="0.25">
      <c r="A170" s="25"/>
      <c r="B170" s="2"/>
      <c r="C170" s="7"/>
      <c r="D170" s="7"/>
    </row>
    <row r="171" spans="1:4" ht="20.25" x14ac:dyDescent="0.25">
      <c r="A171" s="25"/>
      <c r="B171" s="2"/>
      <c r="C171" s="7"/>
      <c r="D171" s="7"/>
    </row>
    <row r="172" spans="1:4" ht="20.25" x14ac:dyDescent="0.25">
      <c r="A172" s="25"/>
      <c r="B172" s="2"/>
      <c r="C172" s="7"/>
      <c r="D172" s="7"/>
    </row>
    <row r="173" spans="1:4" ht="20.25" x14ac:dyDescent="0.25">
      <c r="A173" s="25"/>
      <c r="B173" s="2"/>
      <c r="C173" s="7"/>
      <c r="D173" s="7"/>
    </row>
    <row r="174" spans="1:4" ht="20.25" x14ac:dyDescent="0.25">
      <c r="A174" s="25"/>
      <c r="B174" s="2"/>
      <c r="C174" s="7"/>
      <c r="D174" s="7"/>
    </row>
    <row r="175" spans="1:4" ht="20.25" x14ac:dyDescent="0.25">
      <c r="A175" s="25"/>
      <c r="B175" s="2"/>
      <c r="C175" s="7"/>
      <c r="D175" s="7"/>
    </row>
    <row r="176" spans="1:4" ht="20.25" x14ac:dyDescent="0.25">
      <c r="A176" s="25"/>
      <c r="B176" s="2"/>
      <c r="C176" s="7"/>
      <c r="D176" s="7"/>
    </row>
    <row r="177" spans="1:4" ht="20.25" x14ac:dyDescent="0.25">
      <c r="A177" s="25"/>
      <c r="B177" s="2"/>
      <c r="C177" s="7"/>
      <c r="D177" s="7"/>
    </row>
    <row r="178" spans="1:4" ht="20.25" x14ac:dyDescent="0.25">
      <c r="A178" s="25"/>
      <c r="B178" s="2"/>
      <c r="C178" s="7"/>
      <c r="D178" s="7"/>
    </row>
    <row r="179" spans="1:4" ht="20.25" x14ac:dyDescent="0.25">
      <c r="A179" s="25"/>
      <c r="B179" s="2"/>
      <c r="C179" s="7"/>
      <c r="D179" s="7"/>
    </row>
    <row r="180" spans="1:4" ht="20.25" x14ac:dyDescent="0.25">
      <c r="A180" s="25"/>
      <c r="B180" s="2"/>
      <c r="C180" s="7"/>
      <c r="D180" s="7"/>
    </row>
    <row r="181" spans="1:4" ht="20.25" x14ac:dyDescent="0.25">
      <c r="A181" s="25"/>
      <c r="B181" s="2"/>
      <c r="C181" s="7"/>
      <c r="D181" s="7"/>
    </row>
    <row r="182" spans="1:4" ht="20.25" x14ac:dyDescent="0.25">
      <c r="A182" s="25"/>
      <c r="B182" s="2"/>
      <c r="C182" s="7"/>
      <c r="D182" s="7"/>
    </row>
    <row r="183" spans="1:4" ht="20.25" x14ac:dyDescent="0.25">
      <c r="A183" s="25"/>
      <c r="B183" s="2"/>
      <c r="C183" s="7"/>
      <c r="D183" s="7"/>
    </row>
    <row r="184" spans="1:4" ht="20.25" x14ac:dyDescent="0.25">
      <c r="A184" s="25"/>
      <c r="B184" s="2"/>
      <c r="C184" s="7"/>
      <c r="D184" s="7"/>
    </row>
    <row r="185" spans="1:4" ht="20.25" x14ac:dyDescent="0.25">
      <c r="A185" s="25"/>
      <c r="B185" s="2"/>
      <c r="C185" s="7"/>
      <c r="D185" s="7"/>
    </row>
    <row r="186" spans="1:4" ht="20.25" x14ac:dyDescent="0.25">
      <c r="A186" s="25"/>
      <c r="B186" s="2"/>
      <c r="C186" s="7"/>
      <c r="D186" s="7"/>
    </row>
    <row r="187" spans="1:4" ht="20.25" x14ac:dyDescent="0.25">
      <c r="A187" s="25"/>
      <c r="B187" s="2"/>
      <c r="C187" s="7"/>
      <c r="D187" s="7"/>
    </row>
    <row r="188" spans="1:4" ht="20.25" x14ac:dyDescent="0.25">
      <c r="A188" s="25"/>
      <c r="B188" s="2"/>
      <c r="C188" s="7"/>
      <c r="D188" s="7"/>
    </row>
    <row r="189" spans="1:4" ht="20.25" x14ac:dyDescent="0.25">
      <c r="A189" s="25"/>
      <c r="B189" s="2"/>
      <c r="C189" s="7"/>
      <c r="D189" s="7"/>
    </row>
    <row r="190" spans="1:4" ht="20.25" x14ac:dyDescent="0.25">
      <c r="A190" s="25"/>
      <c r="B190" s="2"/>
      <c r="C190" s="7"/>
      <c r="D190" s="7"/>
    </row>
    <row r="191" spans="1:4" ht="20.25" x14ac:dyDescent="0.25">
      <c r="A191" s="25"/>
      <c r="B191" s="2"/>
      <c r="C191" s="7"/>
      <c r="D191" s="7"/>
    </row>
    <row r="192" spans="1:4" ht="20.25" x14ac:dyDescent="0.25">
      <c r="A192" s="25"/>
      <c r="B192" s="2"/>
      <c r="C192" s="7"/>
      <c r="D192" s="7"/>
    </row>
    <row r="193" spans="1:4" ht="20.25" x14ac:dyDescent="0.25">
      <c r="A193" s="25"/>
      <c r="B193" s="2"/>
      <c r="C193" s="7"/>
      <c r="D193" s="7"/>
    </row>
    <row r="194" spans="1:4" ht="20.25" x14ac:dyDescent="0.25">
      <c r="A194" s="25"/>
      <c r="B194" s="2"/>
      <c r="C194" s="7"/>
      <c r="D194" s="7"/>
    </row>
    <row r="195" spans="1:4" ht="20.25" x14ac:dyDescent="0.25">
      <c r="A195" s="25"/>
      <c r="B195" s="2"/>
      <c r="C195" s="7"/>
      <c r="D195" s="7"/>
    </row>
    <row r="196" spans="1:4" ht="20.25" x14ac:dyDescent="0.25">
      <c r="A196" s="25"/>
      <c r="B196" s="2"/>
      <c r="C196" s="7"/>
      <c r="D196" s="7"/>
    </row>
    <row r="197" spans="1:4" ht="20.25" x14ac:dyDescent="0.25">
      <c r="A197" s="25"/>
      <c r="B197" s="2"/>
      <c r="C197" s="7"/>
      <c r="D197" s="7"/>
    </row>
    <row r="198" spans="1:4" ht="20.25" x14ac:dyDescent="0.25">
      <c r="A198" s="25"/>
      <c r="B198" s="2"/>
      <c r="C198" s="7"/>
      <c r="D198" s="7"/>
    </row>
    <row r="199" spans="1:4" ht="20.25" x14ac:dyDescent="0.25">
      <c r="A199" s="25"/>
      <c r="B199" s="2"/>
      <c r="C199" s="7"/>
      <c r="D199" s="7"/>
    </row>
    <row r="200" spans="1:4" ht="20.25" x14ac:dyDescent="0.25">
      <c r="A200" s="25"/>
      <c r="B200" s="2"/>
      <c r="C200" s="7"/>
      <c r="D200" s="7"/>
    </row>
    <row r="201" spans="1:4" ht="20.25" x14ac:dyDescent="0.25">
      <c r="A201" s="25"/>
      <c r="B201" s="2"/>
      <c r="C201" s="7"/>
      <c r="D201" s="7"/>
    </row>
    <row r="202" spans="1:4" ht="20.25" x14ac:dyDescent="0.25">
      <c r="A202" s="25"/>
      <c r="B202" s="2"/>
      <c r="C202" s="7"/>
      <c r="D202" s="7"/>
    </row>
    <row r="203" spans="1:4" ht="20.25" x14ac:dyDescent="0.25">
      <c r="A203" s="25"/>
      <c r="B203" s="2"/>
      <c r="C203" s="7"/>
      <c r="D203" s="7"/>
    </row>
    <row r="204" spans="1:4" ht="20.25" x14ac:dyDescent="0.25">
      <c r="A204" s="25"/>
      <c r="B204" s="2"/>
      <c r="C204" s="7"/>
      <c r="D204" s="7"/>
    </row>
    <row r="205" spans="1:4" ht="20.25" x14ac:dyDescent="0.25">
      <c r="A205" s="25"/>
      <c r="B205" s="2"/>
      <c r="C205" s="7"/>
      <c r="D205" s="7"/>
    </row>
    <row r="206" spans="1:4" ht="20.25" x14ac:dyDescent="0.25">
      <c r="A206" s="25"/>
      <c r="B206" s="2"/>
      <c r="C206" s="7"/>
      <c r="D206" s="7"/>
    </row>
    <row r="207" spans="1:4" ht="20.25" x14ac:dyDescent="0.25">
      <c r="A207" s="25"/>
      <c r="B207" s="2"/>
      <c r="C207" s="7"/>
      <c r="D207" s="7"/>
    </row>
    <row r="208" spans="1:4" ht="20.25" x14ac:dyDescent="0.25">
      <c r="A208" s="25"/>
      <c r="B208" s="2"/>
      <c r="C208" s="7"/>
      <c r="D208" s="7"/>
    </row>
    <row r="209" spans="1:6" x14ac:dyDescent="0.25">
      <c r="A209" s="9"/>
      <c r="B209" s="2"/>
      <c r="C209" s="2"/>
      <c r="D209" s="2"/>
    </row>
    <row r="210" spans="1:6" ht="20.25" hidden="1" x14ac:dyDescent="0.25">
      <c r="A210" s="9"/>
      <c r="B210" s="3" t="s">
        <v>73</v>
      </c>
      <c r="C210" s="3" t="s">
        <v>96</v>
      </c>
      <c r="D210" s="6" t="s">
        <v>73</v>
      </c>
      <c r="E210" s="6" t="s">
        <v>96</v>
      </c>
      <c r="F210" t="str">
        <f>IF(NOT(ISBLANK(D217)),D217,IF(NOT(ISBLANK(E217)),"     "&amp;E217,FALSE))</f>
        <v>Pérdida Reputacional</v>
      </c>
    </row>
    <row r="211" spans="1:6" ht="21" hidden="1" x14ac:dyDescent="0.35">
      <c r="A211" s="9"/>
      <c r="B211" s="4" t="s">
        <v>75</v>
      </c>
      <c r="C211" s="4" t="s">
        <v>47</v>
      </c>
      <c r="D211" s="5" t="s">
        <v>75</v>
      </c>
      <c r="F211" t="str">
        <f>IF(NOT(ISBLANK(D211)),D211,IF(NOT(ISBLANK(E211)),"     "&amp;E211,FALSE))</f>
        <v>Afectación Económica o presupuestal</v>
      </c>
    </row>
    <row r="212" spans="1:6" ht="21" hidden="1" x14ac:dyDescent="0.35">
      <c r="A212" s="9"/>
      <c r="B212" s="4" t="s">
        <v>75</v>
      </c>
      <c r="C212" s="4" t="s">
        <v>77</v>
      </c>
      <c r="D212" s="5"/>
      <c r="E212" t="s">
        <v>47</v>
      </c>
      <c r="F212" t="str">
        <f t="shared" ref="F212:F216" si="0">IF(NOT(ISBLANK(D212)),D212,IF(NOT(ISBLANK(E212)),"     "&amp;E212,FALSE))</f>
        <v xml:space="preserve">     Afectación menor a 10 SMLMV .</v>
      </c>
    </row>
    <row r="213" spans="1:6" ht="21" hidden="1" x14ac:dyDescent="0.35">
      <c r="A213" s="9"/>
      <c r="B213" s="4" t="s">
        <v>75</v>
      </c>
      <c r="C213" s="4" t="s">
        <v>78</v>
      </c>
      <c r="D213" s="5"/>
      <c r="E213" t="s">
        <v>77</v>
      </c>
      <c r="F213" t="str">
        <f t="shared" si="0"/>
        <v xml:space="preserve">     Entre 10 y 50 SMLMV </v>
      </c>
    </row>
    <row r="214" spans="1:6" ht="21" hidden="1" x14ac:dyDescent="0.35">
      <c r="A214" s="9"/>
      <c r="B214" s="4" t="s">
        <v>75</v>
      </c>
      <c r="C214" s="4" t="s">
        <v>79</v>
      </c>
      <c r="D214" s="5"/>
      <c r="E214" t="s">
        <v>78</v>
      </c>
      <c r="F214" t="str">
        <f t="shared" si="0"/>
        <v xml:space="preserve">     Entre 50 y 100 SMLMV </v>
      </c>
    </row>
    <row r="215" spans="1:6" ht="21" hidden="1" x14ac:dyDescent="0.35">
      <c r="A215" s="9"/>
      <c r="B215" s="4" t="s">
        <v>75</v>
      </c>
      <c r="C215" s="4" t="s">
        <v>80</v>
      </c>
      <c r="D215" s="5"/>
      <c r="E215" t="s">
        <v>79</v>
      </c>
      <c r="F215" t="str">
        <f t="shared" si="0"/>
        <v xml:space="preserve">     Entre 100 y 500 SMLMV </v>
      </c>
    </row>
    <row r="216" spans="1:6" ht="21" hidden="1" x14ac:dyDescent="0.35">
      <c r="A216" s="9"/>
      <c r="B216" s="4" t="s">
        <v>46</v>
      </c>
      <c r="C216" s="4" t="s">
        <v>81</v>
      </c>
      <c r="D216" s="5"/>
      <c r="E216" t="s">
        <v>80</v>
      </c>
      <c r="F216" t="str">
        <f t="shared" si="0"/>
        <v xml:space="preserve">     Mayor a 500 SMLMV </v>
      </c>
    </row>
    <row r="217" spans="1:6" ht="21" hidden="1" x14ac:dyDescent="0.35">
      <c r="A217" s="9"/>
      <c r="B217" s="4" t="s">
        <v>46</v>
      </c>
      <c r="C217" s="4" t="s">
        <v>289</v>
      </c>
      <c r="D217" s="5" t="s">
        <v>46</v>
      </c>
      <c r="F217" t="str">
        <f>IF(NOT(ISBLANK(D218)),D218,IF(NOT(ISBLANK(E218)),"     "&amp;E218,FALSE))</f>
        <v xml:space="preserve">     El riesgo afecta la imagen de alguna área de la organización</v>
      </c>
    </row>
    <row r="218" spans="1:6" ht="21" hidden="1" x14ac:dyDescent="0.35">
      <c r="A218" s="9"/>
      <c r="B218" s="4" t="s">
        <v>46</v>
      </c>
      <c r="C218" s="4" t="s">
        <v>82</v>
      </c>
      <c r="D218" s="5"/>
      <c r="E218" t="s">
        <v>81</v>
      </c>
      <c r="F218" t="str">
        <f>IF(NOT(ISBLANK(D219)),D219,IF(NOT(ISBLANK(E219)),"     "&amp;E219,FALSE))</f>
        <v xml:space="preserve">     El riesgo afecta la imagen de la entidad internamente, de conocimiento general, nivel interno, de junta directiva y accionistas y/o de provedores</v>
      </c>
    </row>
    <row r="219" spans="1:6" ht="21" hidden="1" x14ac:dyDescent="0.35">
      <c r="A219" s="9"/>
      <c r="B219" s="4" t="s">
        <v>46</v>
      </c>
      <c r="C219" s="4" t="s">
        <v>290</v>
      </c>
      <c r="D219" s="5"/>
      <c r="E219" t="s">
        <v>289</v>
      </c>
      <c r="F219" t="str">
        <f>IF(NOT(ISBLANK(D220)),D220,IF(NOT(ISBLANK(E220)),"     "&amp;E220,FALSE))</f>
        <v xml:space="preserve">     El riesgo afecta la imagen de la entidad con algunos usuarios de relevancia frente al logro de los objetivos</v>
      </c>
    </row>
    <row r="220" spans="1:6" ht="21" hidden="1" x14ac:dyDescent="0.35">
      <c r="A220" s="9"/>
      <c r="B220" s="4" t="s">
        <v>46</v>
      </c>
      <c r="C220" s="4" t="s">
        <v>85</v>
      </c>
      <c r="D220" s="5"/>
      <c r="E220" t="s">
        <v>82</v>
      </c>
      <c r="F220" t="str">
        <f>IF(NOT(ISBLANK(D221)),D221,IF(NOT(ISBLANK(E221)),"     "&amp;E221,FALSE))</f>
        <v xml:space="preserve">     El riesgo afecta la imagen de  la entidad con efecto publicitario sostenido a nivel de sector administrativo, nivel departamental o municipal</v>
      </c>
    </row>
    <row r="221" spans="1:6" hidden="1" x14ac:dyDescent="0.25">
      <c r="A221" s="9"/>
      <c r="B221" s="5"/>
      <c r="C221" s="5"/>
      <c r="D221" s="5"/>
      <c r="E221" t="s">
        <v>290</v>
      </c>
      <c r="F221" t="str">
        <f>IF(NOT(ISBLANK(D222)),D222,IF(NOT(ISBLANK(E222)),"     "&amp;E222,FALSE))</f>
        <v xml:space="preserve">     El riesgo afecta la imagen de la entidad a nivel nacional, con efecto publicitarios sostenible a nivel país</v>
      </c>
    </row>
    <row r="222" spans="1:6" hidden="1" x14ac:dyDescent="0.25">
      <c r="A222" s="9"/>
      <c r="B222" s="5" t="e" cm="1">
        <f t="array" aca="1" ref="B222:B224" ca="1">_xlfn.UNIQUE(Tabla1[[#All],[Criterios]])</f>
        <v>#NAME?</v>
      </c>
      <c r="C222" s="5"/>
      <c r="D222" s="5"/>
      <c r="E222" t="s">
        <v>85</v>
      </c>
    </row>
    <row r="223" spans="1:6" hidden="1" x14ac:dyDescent="0.25">
      <c r="A223" s="9"/>
      <c r="B223" s="5" t="e">
        <f ca="1"/>
        <v>#NAME?</v>
      </c>
      <c r="C223" s="5"/>
    </row>
    <row r="224" spans="1:6" hidden="1" x14ac:dyDescent="0.25">
      <c r="B224" s="5" t="e">
        <f ca="1"/>
        <v>#NAME?</v>
      </c>
      <c r="C224" s="5"/>
      <c r="F224" s="8" t="s">
        <v>98</v>
      </c>
    </row>
    <row r="225" spans="2:6" hidden="1" x14ac:dyDescent="0.25">
      <c r="B225" s="1"/>
      <c r="C225" s="1"/>
      <c r="F225" s="8" t="s">
        <v>99</v>
      </c>
    </row>
    <row r="226" spans="2:6" hidden="1" x14ac:dyDescent="0.25">
      <c r="B226" s="1"/>
      <c r="C226" s="1"/>
    </row>
    <row r="227" spans="2:6" x14ac:dyDescent="0.25">
      <c r="B227" s="1"/>
      <c r="C227" s="1"/>
    </row>
    <row r="228" spans="2:6" x14ac:dyDescent="0.25">
      <c r="B228" s="1"/>
      <c r="C228" s="1"/>
      <c r="D228" s="1"/>
    </row>
    <row r="229" spans="2:6" x14ac:dyDescent="0.25">
      <c r="B229" s="1"/>
      <c r="C229" s="1"/>
      <c r="D229" s="1"/>
    </row>
    <row r="230" spans="2:6" x14ac:dyDescent="0.25">
      <c r="B230" s="1"/>
      <c r="C230" s="1"/>
      <c r="D230" s="1"/>
    </row>
    <row r="231" spans="2:6" x14ac:dyDescent="0.25">
      <c r="B231" s="1"/>
      <c r="C231" s="1"/>
      <c r="D231" s="1"/>
    </row>
    <row r="232" spans="2:6" x14ac:dyDescent="0.25">
      <c r="B232" s="1"/>
      <c r="C232" s="1"/>
      <c r="D232" s="1"/>
    </row>
    <row r="233" spans="2:6" x14ac:dyDescent="0.25">
      <c r="B233" s="1"/>
      <c r="C233" s="1"/>
      <c r="D233" s="1"/>
    </row>
  </sheetData>
  <sheetProtection algorithmName="SHA-512" hashValue="XO9pkWYJGUMcvt8cBIFpY9xrUk2mBExMji/ZeZGwW5EE6IlcU3IfgVusgHLzFRVNAxH6Rsf4RgiUQ5Cf+b3z5g==" saltValue="pPvYKQdeJOQGPaXQHb03wA==" spinCount="100000" sheet="1" objects="1" scenarios="1"/>
  <mergeCells count="1">
    <mergeCell ref="B2:D2"/>
  </mergeCells>
  <dataValidations count="1">
    <dataValidation type="list" allowBlank="1" showInputMessage="1" showErrorMessage="1" sqref="G211">
      <formula1>$F$211:$F$221</formula1>
    </dataValidation>
  </dataValidations>
  <pageMargins left="0.7" right="0.7" top="0.75" bottom="0.75" header="0.3" footer="0.3"/>
  <pageSetup orientation="portrait"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7" tint="-0.249977111117893"/>
  </sheetPr>
  <dimension ref="B1:F16"/>
  <sheetViews>
    <sheetView workbookViewId="0">
      <selection activeCell="J11" sqref="J11"/>
    </sheetView>
  </sheetViews>
  <sheetFormatPr baseColWidth="10" defaultColWidth="14.28515625" defaultRowHeight="12.75" x14ac:dyDescent="0.2"/>
  <cols>
    <col min="1" max="2" width="14.28515625" style="10"/>
    <col min="3" max="3" width="17" style="10" customWidth="1"/>
    <col min="4" max="4" width="14.28515625" style="10"/>
    <col min="5" max="5" width="46" style="10" customWidth="1"/>
    <col min="6" max="16384" width="14.28515625" style="10"/>
  </cols>
  <sheetData>
    <row r="1" spans="2:6" ht="24" customHeight="1" thickBot="1" x14ac:dyDescent="0.25">
      <c r="B1" s="506" t="s">
        <v>65</v>
      </c>
      <c r="C1" s="507"/>
      <c r="D1" s="507"/>
      <c r="E1" s="507"/>
      <c r="F1" s="508"/>
    </row>
    <row r="2" spans="2:6" ht="16.5" thickBot="1" x14ac:dyDescent="0.3">
      <c r="B2" s="11"/>
      <c r="C2" s="11"/>
      <c r="D2" s="11"/>
      <c r="E2" s="11"/>
      <c r="F2" s="11"/>
    </row>
    <row r="3" spans="2:6" ht="16.5" thickBot="1" x14ac:dyDescent="0.25">
      <c r="B3" s="510" t="s">
        <v>51</v>
      </c>
      <c r="C3" s="511"/>
      <c r="D3" s="511"/>
      <c r="E3" s="23" t="s">
        <v>52</v>
      </c>
      <c r="F3" s="24" t="s">
        <v>53</v>
      </c>
    </row>
    <row r="4" spans="2:6" ht="31.5" x14ac:dyDescent="0.2">
      <c r="B4" s="512" t="s">
        <v>54</v>
      </c>
      <c r="C4" s="514" t="s">
        <v>13</v>
      </c>
      <c r="D4" s="12" t="s">
        <v>14</v>
      </c>
      <c r="E4" s="13" t="s">
        <v>55</v>
      </c>
      <c r="F4" s="14">
        <v>0.25</v>
      </c>
    </row>
    <row r="5" spans="2:6" ht="47.25" x14ac:dyDescent="0.2">
      <c r="B5" s="513"/>
      <c r="C5" s="515"/>
      <c r="D5" s="15" t="s">
        <v>15</v>
      </c>
      <c r="E5" s="16" t="s">
        <v>56</v>
      </c>
      <c r="F5" s="17">
        <v>0.15</v>
      </c>
    </row>
    <row r="6" spans="2:6" ht="47.25" x14ac:dyDescent="0.2">
      <c r="B6" s="513"/>
      <c r="C6" s="515"/>
      <c r="D6" s="15" t="s">
        <v>16</v>
      </c>
      <c r="E6" s="16" t="s">
        <v>57</v>
      </c>
      <c r="F6" s="17">
        <v>0.1</v>
      </c>
    </row>
    <row r="7" spans="2:6" ht="63" x14ac:dyDescent="0.2">
      <c r="B7" s="513"/>
      <c r="C7" s="515" t="s">
        <v>17</v>
      </c>
      <c r="D7" s="15" t="s">
        <v>10</v>
      </c>
      <c r="E7" s="16" t="s">
        <v>58</v>
      </c>
      <c r="F7" s="17">
        <v>0.25</v>
      </c>
    </row>
    <row r="8" spans="2:6" ht="31.5" x14ac:dyDescent="0.2">
      <c r="B8" s="513"/>
      <c r="C8" s="515"/>
      <c r="D8" s="15" t="s">
        <v>9</v>
      </c>
      <c r="E8" s="16" t="s">
        <v>59</v>
      </c>
      <c r="F8" s="17">
        <v>0.15</v>
      </c>
    </row>
    <row r="9" spans="2:6" ht="47.25" x14ac:dyDescent="0.2">
      <c r="B9" s="513" t="s">
        <v>108</v>
      </c>
      <c r="C9" s="515" t="s">
        <v>18</v>
      </c>
      <c r="D9" s="15" t="s">
        <v>19</v>
      </c>
      <c r="E9" s="16" t="s">
        <v>60</v>
      </c>
      <c r="F9" s="18" t="s">
        <v>61</v>
      </c>
    </row>
    <row r="10" spans="2:6" ht="63" x14ac:dyDescent="0.2">
      <c r="B10" s="513"/>
      <c r="C10" s="515"/>
      <c r="D10" s="15" t="s">
        <v>20</v>
      </c>
      <c r="E10" s="16" t="s">
        <v>62</v>
      </c>
      <c r="F10" s="18" t="s">
        <v>61</v>
      </c>
    </row>
    <row r="11" spans="2:6" ht="47.25" x14ac:dyDescent="0.2">
      <c r="B11" s="513"/>
      <c r="C11" s="515" t="s">
        <v>21</v>
      </c>
      <c r="D11" s="15" t="s">
        <v>22</v>
      </c>
      <c r="E11" s="16" t="s">
        <v>63</v>
      </c>
      <c r="F11" s="18" t="s">
        <v>61</v>
      </c>
    </row>
    <row r="12" spans="2:6" ht="47.25" x14ac:dyDescent="0.2">
      <c r="B12" s="513"/>
      <c r="C12" s="515"/>
      <c r="D12" s="15" t="s">
        <v>23</v>
      </c>
      <c r="E12" s="16" t="s">
        <v>64</v>
      </c>
      <c r="F12" s="18" t="s">
        <v>61</v>
      </c>
    </row>
    <row r="13" spans="2:6" ht="31.5" x14ac:dyDescent="0.2">
      <c r="B13" s="513"/>
      <c r="C13" s="515" t="s">
        <v>24</v>
      </c>
      <c r="D13" s="15" t="s">
        <v>86</v>
      </c>
      <c r="E13" s="16" t="s">
        <v>89</v>
      </c>
      <c r="F13" s="18" t="s">
        <v>61</v>
      </c>
    </row>
    <row r="14" spans="2:6" ht="32.25" thickBot="1" x14ac:dyDescent="0.25">
      <c r="B14" s="516"/>
      <c r="C14" s="517"/>
      <c r="D14" s="19" t="s">
        <v>87</v>
      </c>
      <c r="E14" s="20" t="s">
        <v>88</v>
      </c>
      <c r="F14" s="21" t="s">
        <v>61</v>
      </c>
    </row>
    <row r="15" spans="2:6" ht="49.5" customHeight="1" x14ac:dyDescent="0.2">
      <c r="B15" s="509" t="s">
        <v>107</v>
      </c>
      <c r="C15" s="509"/>
      <c r="D15" s="509"/>
      <c r="E15" s="509"/>
      <c r="F15" s="509"/>
    </row>
    <row r="16" spans="2:6" ht="27" customHeight="1" x14ac:dyDescent="0.25">
      <c r="B16" s="22"/>
    </row>
  </sheetData>
  <sheetProtection algorithmName="SHA-512" hashValue="GoNIxr8XmyVEWON1puNYmgQYPLKKaloQ2zk9TTC7kK8mwiwFuA1mPNC/cFm5jmIMyNPDzy2x9P/VfAF+aeQPZw==" saltValue="QA/g75UYf7aMR4IOJB8FNg==" spinCount="100000" sheet="1" objects="1" scenarios="1"/>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FFFF00"/>
  </sheetPr>
  <dimension ref="B1:U63"/>
  <sheetViews>
    <sheetView showGridLines="0" topLeftCell="B1" workbookViewId="0">
      <selection activeCell="M20" sqref="M20"/>
    </sheetView>
  </sheetViews>
  <sheetFormatPr baseColWidth="10" defaultRowHeight="14.25" x14ac:dyDescent="0.2"/>
  <cols>
    <col min="1" max="1" width="11.42578125" style="83"/>
    <col min="2" max="2" width="52.7109375" style="83" bestFit="1" customWidth="1"/>
    <col min="3" max="4" width="11.42578125" style="83"/>
    <col min="5" max="5" width="36.28515625" style="83" customWidth="1"/>
    <col min="6" max="12" width="11.42578125" style="83"/>
    <col min="13" max="13" width="12.85546875" style="83" customWidth="1"/>
    <col min="14" max="15" width="11.42578125" style="83"/>
    <col min="16" max="16" width="35.85546875" style="83" customWidth="1"/>
    <col min="17" max="17" width="29" style="83" customWidth="1"/>
    <col min="18" max="18" width="23.140625" style="83" customWidth="1"/>
    <col min="19" max="19" width="32.28515625" style="83" customWidth="1"/>
    <col min="20" max="20" width="31.7109375" style="83" customWidth="1"/>
    <col min="21" max="16384" width="11.42578125" style="83"/>
  </cols>
  <sheetData>
    <row r="1" spans="2:21" ht="48" customHeight="1" x14ac:dyDescent="0.2">
      <c r="B1" s="82" t="s">
        <v>116</v>
      </c>
      <c r="E1" s="82" t="s">
        <v>120</v>
      </c>
      <c r="I1" s="518" t="s">
        <v>37</v>
      </c>
      <c r="J1" s="518"/>
      <c r="L1" s="519" t="s">
        <v>38</v>
      </c>
      <c r="M1" s="519"/>
      <c r="P1" s="84" t="s">
        <v>294</v>
      </c>
      <c r="Q1" s="85" t="s">
        <v>295</v>
      </c>
      <c r="R1" s="85" t="s">
        <v>303</v>
      </c>
      <c r="S1" s="85" t="s">
        <v>304</v>
      </c>
      <c r="T1" s="86" t="s">
        <v>305</v>
      </c>
    </row>
    <row r="2" spans="2:21" ht="73.5" customHeight="1" x14ac:dyDescent="0.2">
      <c r="B2" s="87" t="s">
        <v>27</v>
      </c>
      <c r="E2" s="87" t="s">
        <v>121</v>
      </c>
      <c r="I2" s="88">
        <v>0</v>
      </c>
      <c r="J2" s="88" t="s">
        <v>41</v>
      </c>
      <c r="L2" s="88">
        <v>0</v>
      </c>
      <c r="M2" s="88" t="s">
        <v>130</v>
      </c>
      <c r="P2" s="90" t="s">
        <v>297</v>
      </c>
      <c r="Q2" s="89" t="s">
        <v>397</v>
      </c>
      <c r="R2" s="89" t="s">
        <v>298</v>
      </c>
      <c r="S2" s="89" t="s">
        <v>297</v>
      </c>
      <c r="T2" s="89" t="s">
        <v>297</v>
      </c>
      <c r="U2" s="91"/>
    </row>
    <row r="3" spans="2:21" ht="28.5" x14ac:dyDescent="0.2">
      <c r="B3" s="87" t="s">
        <v>28</v>
      </c>
      <c r="E3" s="87" t="s">
        <v>122</v>
      </c>
      <c r="I3" s="88">
        <v>0.4</v>
      </c>
      <c r="J3" s="88" t="s">
        <v>43</v>
      </c>
      <c r="L3" s="88">
        <v>0.4</v>
      </c>
      <c r="M3" s="88" t="s">
        <v>71</v>
      </c>
      <c r="P3" s="90" t="s">
        <v>299</v>
      </c>
      <c r="Q3" s="89" t="s">
        <v>398</v>
      </c>
      <c r="R3" s="89" t="s">
        <v>300</v>
      </c>
      <c r="S3" s="89" t="s">
        <v>299</v>
      </c>
      <c r="T3" s="89" t="s">
        <v>299</v>
      </c>
      <c r="U3" s="91"/>
    </row>
    <row r="4" spans="2:21" ht="42.75" x14ac:dyDescent="0.2">
      <c r="B4" s="87" t="s">
        <v>127</v>
      </c>
      <c r="E4" s="87" t="s">
        <v>123</v>
      </c>
      <c r="I4" s="88">
        <v>0.6</v>
      </c>
      <c r="J4" s="88" t="s">
        <v>84</v>
      </c>
      <c r="L4" s="88">
        <v>0.6</v>
      </c>
      <c r="M4" s="88" t="s">
        <v>68</v>
      </c>
      <c r="P4" s="92" t="s">
        <v>301</v>
      </c>
      <c r="Q4" s="93" t="s">
        <v>424</v>
      </c>
      <c r="R4" s="93" t="s">
        <v>302</v>
      </c>
      <c r="S4" s="93" t="s">
        <v>301</v>
      </c>
      <c r="T4" s="93" t="s">
        <v>301</v>
      </c>
      <c r="U4" s="91"/>
    </row>
    <row r="5" spans="2:21" ht="28.5" x14ac:dyDescent="0.2">
      <c r="E5" s="87" t="s">
        <v>124</v>
      </c>
      <c r="I5" s="88">
        <v>0.8</v>
      </c>
      <c r="J5" s="88" t="s">
        <v>6</v>
      </c>
      <c r="L5" s="88">
        <v>0.8</v>
      </c>
      <c r="M5" s="88" t="s">
        <v>7</v>
      </c>
      <c r="P5" s="156" t="s">
        <v>396</v>
      </c>
      <c r="Q5" s="157"/>
      <c r="R5" s="157"/>
      <c r="S5" s="157" t="s">
        <v>399</v>
      </c>
      <c r="T5" s="157" t="s">
        <v>399</v>
      </c>
      <c r="U5" s="91"/>
    </row>
    <row r="6" spans="2:21" x14ac:dyDescent="0.2">
      <c r="I6" s="88">
        <v>1</v>
      </c>
      <c r="J6" s="88" t="s">
        <v>44</v>
      </c>
      <c r="L6" s="88">
        <v>1</v>
      </c>
      <c r="M6" s="88" t="s">
        <v>72</v>
      </c>
      <c r="P6" s="105"/>
      <c r="Q6" s="105"/>
      <c r="R6" s="105"/>
      <c r="S6" s="105"/>
      <c r="T6" s="105"/>
    </row>
    <row r="7" spans="2:21" x14ac:dyDescent="0.2">
      <c r="P7" s="105"/>
      <c r="Q7" s="105"/>
      <c r="R7" s="105"/>
      <c r="S7" s="105"/>
      <c r="T7" s="105"/>
    </row>
    <row r="8" spans="2:21" ht="15" x14ac:dyDescent="0.2">
      <c r="B8" s="94" t="s">
        <v>284</v>
      </c>
      <c r="P8" s="158" t="s">
        <v>401</v>
      </c>
      <c r="Q8" s="105"/>
      <c r="R8" s="105"/>
      <c r="S8" s="105"/>
      <c r="T8" s="105"/>
    </row>
    <row r="9" spans="2:21" ht="30" x14ac:dyDescent="0.25">
      <c r="B9" s="88" t="s">
        <v>33</v>
      </c>
      <c r="P9" s="30" t="s">
        <v>402</v>
      </c>
      <c r="Q9" s="105"/>
      <c r="R9" s="105"/>
      <c r="S9" s="105"/>
      <c r="T9" s="105"/>
    </row>
    <row r="10" spans="2:21" ht="15" x14ac:dyDescent="0.25">
      <c r="B10" s="88" t="s">
        <v>117</v>
      </c>
      <c r="P10" s="30" t="s">
        <v>403</v>
      </c>
      <c r="Q10" s="105"/>
      <c r="R10" s="105"/>
      <c r="S10" s="105"/>
      <c r="T10" s="105"/>
    </row>
    <row r="11" spans="2:21" ht="15" x14ac:dyDescent="0.25">
      <c r="B11" s="88" t="s">
        <v>306</v>
      </c>
      <c r="P11" s="30" t="s">
        <v>404</v>
      </c>
      <c r="Q11" s="105"/>
      <c r="R11" s="105"/>
      <c r="S11" s="105"/>
      <c r="T11" s="105"/>
    </row>
    <row r="12" spans="2:21" ht="15" x14ac:dyDescent="0.25">
      <c r="P12" s="30" t="s">
        <v>405</v>
      </c>
    </row>
    <row r="13" spans="2:21" ht="15" x14ac:dyDescent="0.25">
      <c r="B13" s="103" t="s">
        <v>293</v>
      </c>
      <c r="E13" s="520" t="s">
        <v>172</v>
      </c>
      <c r="F13" s="521"/>
      <c r="G13" s="521"/>
      <c r="H13" s="521"/>
      <c r="I13" s="521"/>
      <c r="J13" s="521"/>
      <c r="K13" s="522"/>
      <c r="P13" s="30" t="s">
        <v>453</v>
      </c>
    </row>
    <row r="14" spans="2:21" ht="15" x14ac:dyDescent="0.25">
      <c r="B14" s="104" t="s">
        <v>294</v>
      </c>
      <c r="E14" s="95" t="s">
        <v>175</v>
      </c>
      <c r="F14" s="96"/>
      <c r="G14" s="96"/>
      <c r="H14" s="96"/>
      <c r="I14" s="96"/>
      <c r="J14" s="96"/>
      <c r="K14" s="97"/>
      <c r="P14" s="30" t="s">
        <v>406</v>
      </c>
    </row>
    <row r="15" spans="2:21" ht="15" x14ac:dyDescent="0.25">
      <c r="B15" s="104" t="s">
        <v>295</v>
      </c>
      <c r="E15" s="98" t="s">
        <v>176</v>
      </c>
      <c r="F15" s="96"/>
      <c r="G15" s="96"/>
      <c r="H15" s="96"/>
      <c r="I15" s="96"/>
      <c r="J15" s="96"/>
      <c r="K15" s="99"/>
      <c r="P15" s="30" t="s">
        <v>295</v>
      </c>
    </row>
    <row r="16" spans="2:21" ht="15" x14ac:dyDescent="0.25">
      <c r="B16" s="104" t="s">
        <v>296</v>
      </c>
      <c r="E16" s="98" t="s">
        <v>177</v>
      </c>
      <c r="F16" s="96"/>
      <c r="G16" s="96"/>
      <c r="H16" s="96"/>
      <c r="I16" s="96"/>
      <c r="J16" s="96"/>
      <c r="K16" s="99"/>
      <c r="P16" s="30" t="s">
        <v>407</v>
      </c>
    </row>
    <row r="17" spans="2:16" ht="15" x14ac:dyDescent="0.25">
      <c r="B17" s="104" t="s">
        <v>425</v>
      </c>
      <c r="E17" s="98" t="s">
        <v>178</v>
      </c>
      <c r="F17" s="96"/>
      <c r="G17" s="96"/>
      <c r="H17" s="96"/>
      <c r="I17" s="96"/>
      <c r="J17" s="96"/>
      <c r="K17" s="99"/>
      <c r="P17" s="30" t="s">
        <v>408</v>
      </c>
    </row>
    <row r="18" spans="2:16" ht="15" x14ac:dyDescent="0.25">
      <c r="B18" s="104" t="s">
        <v>426</v>
      </c>
      <c r="E18" s="98" t="s">
        <v>184</v>
      </c>
      <c r="F18" s="96"/>
      <c r="G18" s="96"/>
      <c r="H18" s="96"/>
      <c r="I18" s="96"/>
      <c r="J18" s="96"/>
      <c r="K18" s="99"/>
      <c r="P18" s="30" t="s">
        <v>425</v>
      </c>
    </row>
    <row r="19" spans="2:16" ht="15" x14ac:dyDescent="0.25">
      <c r="E19" s="98" t="s">
        <v>179</v>
      </c>
      <c r="F19" s="96"/>
      <c r="G19" s="96"/>
      <c r="H19" s="96"/>
      <c r="I19" s="96"/>
      <c r="J19" s="96"/>
      <c r="K19" s="99"/>
      <c r="P19" s="30" t="s">
        <v>426</v>
      </c>
    </row>
    <row r="20" spans="2:16" ht="15" x14ac:dyDescent="0.2">
      <c r="B20" s="82" t="s">
        <v>170</v>
      </c>
      <c r="E20" s="98" t="s">
        <v>180</v>
      </c>
      <c r="F20" s="96"/>
      <c r="G20" s="96"/>
      <c r="H20" s="96"/>
      <c r="I20" s="96"/>
      <c r="J20" s="96"/>
      <c r="K20" s="99"/>
    </row>
    <row r="21" spans="2:16" x14ac:dyDescent="0.2">
      <c r="B21" s="32" t="s">
        <v>412</v>
      </c>
      <c r="E21" s="98" t="s">
        <v>181</v>
      </c>
      <c r="F21" s="96"/>
      <c r="G21" s="96"/>
      <c r="H21" s="96"/>
      <c r="I21" s="96"/>
      <c r="J21" s="96"/>
      <c r="K21" s="99"/>
    </row>
    <row r="22" spans="2:16" x14ac:dyDescent="0.2">
      <c r="B22" s="32" t="s">
        <v>139</v>
      </c>
      <c r="E22" s="98" t="s">
        <v>182</v>
      </c>
      <c r="F22" s="96"/>
      <c r="G22" s="96"/>
      <c r="H22" s="96"/>
      <c r="I22" s="96"/>
      <c r="J22" s="96"/>
      <c r="K22" s="99"/>
    </row>
    <row r="23" spans="2:16" x14ac:dyDescent="0.2">
      <c r="B23" s="32" t="s">
        <v>140</v>
      </c>
      <c r="E23" s="98" t="s">
        <v>183</v>
      </c>
      <c r="F23" s="96"/>
      <c r="G23" s="96"/>
      <c r="H23" s="96"/>
      <c r="I23" s="96"/>
      <c r="J23" s="96"/>
      <c r="K23" s="99"/>
    </row>
    <row r="24" spans="2:16" x14ac:dyDescent="0.2">
      <c r="B24" s="32" t="s">
        <v>141</v>
      </c>
      <c r="E24" s="100" t="s">
        <v>185</v>
      </c>
      <c r="F24" s="101"/>
      <c r="G24" s="101"/>
      <c r="H24" s="101"/>
      <c r="I24" s="101"/>
      <c r="J24" s="101"/>
      <c r="K24" s="102"/>
    </row>
    <row r="25" spans="2:16" x14ac:dyDescent="0.2">
      <c r="B25" s="32" t="s">
        <v>142</v>
      </c>
    </row>
    <row r="26" spans="2:16" x14ac:dyDescent="0.2">
      <c r="B26" s="32" t="s">
        <v>143</v>
      </c>
    </row>
    <row r="27" spans="2:16" x14ac:dyDescent="0.2">
      <c r="B27" s="32" t="s">
        <v>413</v>
      </c>
    </row>
    <row r="28" spans="2:16" x14ac:dyDescent="0.2">
      <c r="B28" s="32" t="s">
        <v>414</v>
      </c>
    </row>
    <row r="29" spans="2:16" x14ac:dyDescent="0.2">
      <c r="B29" s="32" t="s">
        <v>144</v>
      </c>
    </row>
    <row r="30" spans="2:16" x14ac:dyDescent="0.2">
      <c r="B30" s="32" t="s">
        <v>145</v>
      </c>
    </row>
    <row r="31" spans="2:16" x14ac:dyDescent="0.2">
      <c r="B31" s="32" t="s">
        <v>146</v>
      </c>
    </row>
    <row r="32" spans="2:16" x14ac:dyDescent="0.2">
      <c r="B32" s="32" t="s">
        <v>147</v>
      </c>
    </row>
    <row r="33" spans="2:2" x14ac:dyDescent="0.2">
      <c r="B33" s="32" t="s">
        <v>148</v>
      </c>
    </row>
    <row r="34" spans="2:2" x14ac:dyDescent="0.2">
      <c r="B34" s="32" t="s">
        <v>149</v>
      </c>
    </row>
    <row r="35" spans="2:2" x14ac:dyDescent="0.2">
      <c r="B35" s="32" t="s">
        <v>150</v>
      </c>
    </row>
    <row r="36" spans="2:2" x14ac:dyDescent="0.2">
      <c r="B36" s="32" t="s">
        <v>151</v>
      </c>
    </row>
    <row r="37" spans="2:2" x14ac:dyDescent="0.2">
      <c r="B37" s="32" t="s">
        <v>415</v>
      </c>
    </row>
    <row r="38" spans="2:2" x14ac:dyDescent="0.2">
      <c r="B38" s="32" t="s">
        <v>152</v>
      </c>
    </row>
    <row r="39" spans="2:2" x14ac:dyDescent="0.2">
      <c r="B39" s="32" t="s">
        <v>153</v>
      </c>
    </row>
    <row r="40" spans="2:2" x14ac:dyDescent="0.2">
      <c r="B40" s="32" t="s">
        <v>416</v>
      </c>
    </row>
    <row r="41" spans="2:2" x14ac:dyDescent="0.2">
      <c r="B41" s="32" t="s">
        <v>417</v>
      </c>
    </row>
    <row r="42" spans="2:2" x14ac:dyDescent="0.2">
      <c r="B42" s="32" t="s">
        <v>154</v>
      </c>
    </row>
    <row r="43" spans="2:2" x14ac:dyDescent="0.2">
      <c r="B43" s="32" t="s">
        <v>155</v>
      </c>
    </row>
    <row r="44" spans="2:2" x14ac:dyDescent="0.2">
      <c r="B44" s="32" t="s">
        <v>156</v>
      </c>
    </row>
    <row r="45" spans="2:2" x14ac:dyDescent="0.2">
      <c r="B45" s="32" t="s">
        <v>411</v>
      </c>
    </row>
    <row r="46" spans="2:2" x14ac:dyDescent="0.2">
      <c r="B46" s="32" t="s">
        <v>157</v>
      </c>
    </row>
    <row r="47" spans="2:2" x14ac:dyDescent="0.2">
      <c r="B47" s="32" t="s">
        <v>158</v>
      </c>
    </row>
    <row r="48" spans="2:2" x14ac:dyDescent="0.2">
      <c r="B48" s="32" t="s">
        <v>159</v>
      </c>
    </row>
    <row r="49" spans="2:2" x14ac:dyDescent="0.2">
      <c r="B49" s="32" t="s">
        <v>160</v>
      </c>
    </row>
    <row r="50" spans="2:2" x14ac:dyDescent="0.2">
      <c r="B50" s="32" t="s">
        <v>418</v>
      </c>
    </row>
    <row r="51" spans="2:2" x14ac:dyDescent="0.2">
      <c r="B51" s="32" t="s">
        <v>161</v>
      </c>
    </row>
    <row r="52" spans="2:2" x14ac:dyDescent="0.2">
      <c r="B52" s="32" t="s">
        <v>419</v>
      </c>
    </row>
    <row r="53" spans="2:2" x14ac:dyDescent="0.2">
      <c r="B53" s="32" t="s">
        <v>162</v>
      </c>
    </row>
    <row r="54" spans="2:2" x14ac:dyDescent="0.2">
      <c r="B54" s="32" t="s">
        <v>420</v>
      </c>
    </row>
    <row r="55" spans="2:2" x14ac:dyDescent="0.2">
      <c r="B55" s="32" t="s">
        <v>163</v>
      </c>
    </row>
    <row r="56" spans="2:2" x14ac:dyDescent="0.2">
      <c r="B56" s="32" t="s">
        <v>164</v>
      </c>
    </row>
    <row r="57" spans="2:2" x14ac:dyDescent="0.2">
      <c r="B57" s="32" t="s">
        <v>165</v>
      </c>
    </row>
    <row r="58" spans="2:2" x14ac:dyDescent="0.2">
      <c r="B58" s="32" t="s">
        <v>166</v>
      </c>
    </row>
    <row r="59" spans="2:2" x14ac:dyDescent="0.2">
      <c r="B59" s="32" t="s">
        <v>167</v>
      </c>
    </row>
    <row r="60" spans="2:2" x14ac:dyDescent="0.2">
      <c r="B60" s="32" t="s">
        <v>168</v>
      </c>
    </row>
    <row r="61" spans="2:2" x14ac:dyDescent="0.2">
      <c r="B61" s="32" t="s">
        <v>421</v>
      </c>
    </row>
    <row r="62" spans="2:2" x14ac:dyDescent="0.2">
      <c r="B62" s="32" t="s">
        <v>422</v>
      </c>
    </row>
    <row r="63" spans="2:2" x14ac:dyDescent="0.2">
      <c r="B63" s="32" t="s">
        <v>169</v>
      </c>
    </row>
  </sheetData>
  <sheetProtection algorithmName="SHA-512" hashValue="CbP+UpHoIZkFprV+LueQB5d6GhcKcH45jDJnotRb4b8x5lUxXSqlu4JaxSTBO+N/LGE+HKNd/jAYBSt/3H+RIw==" saltValue="cQR0QtxHW1Hp8KM52iS4pQ==" spinCount="100000" sheet="1" objects="1" scenarios="1"/>
  <sortState ref="B2:B5">
    <sortCondition ref="B2:B5"/>
  </sortState>
  <mergeCells count="3">
    <mergeCell ref="I1:J1"/>
    <mergeCell ref="L1:M1"/>
    <mergeCell ref="E13:K13"/>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2060"/>
  </sheetPr>
  <dimension ref="A1:E56"/>
  <sheetViews>
    <sheetView showGridLines="0" tabSelected="1" zoomScaleNormal="100" workbookViewId="0">
      <selection activeCell="D18" sqref="D18:E18"/>
    </sheetView>
  </sheetViews>
  <sheetFormatPr baseColWidth="10" defaultRowHeight="15" x14ac:dyDescent="0.25"/>
  <cols>
    <col min="1" max="1" width="18.5703125" style="76" customWidth="1"/>
    <col min="2" max="2" width="43.5703125" style="76" customWidth="1"/>
    <col min="3" max="3" width="23.42578125" style="76" customWidth="1"/>
    <col min="4" max="4" width="46.5703125" style="76" customWidth="1"/>
    <col min="5" max="5" width="34.42578125" style="76" customWidth="1"/>
    <col min="6" max="16384" width="11.42578125" style="76"/>
  </cols>
  <sheetData>
    <row r="1" spans="1:5" ht="15" customHeight="1" x14ac:dyDescent="0.25">
      <c r="A1" s="293"/>
      <c r="B1" s="75" t="s">
        <v>215</v>
      </c>
      <c r="C1" s="298" t="s">
        <v>452</v>
      </c>
      <c r="D1" s="299"/>
      <c r="E1" s="523" t="s">
        <v>465</v>
      </c>
    </row>
    <row r="2" spans="1:5" ht="15.75" customHeight="1" x14ac:dyDescent="0.25">
      <c r="A2" s="294"/>
      <c r="B2" s="77" t="s">
        <v>251</v>
      </c>
      <c r="C2" s="300"/>
      <c r="D2" s="301"/>
      <c r="E2" s="524" t="s">
        <v>466</v>
      </c>
    </row>
    <row r="3" spans="1:5" x14ac:dyDescent="0.25">
      <c r="A3" s="294"/>
      <c r="B3" s="77" t="s">
        <v>216</v>
      </c>
      <c r="C3" s="300"/>
      <c r="D3" s="301"/>
      <c r="E3" s="524" t="s">
        <v>467</v>
      </c>
    </row>
    <row r="4" spans="1:5" ht="15.75" thickBot="1" x14ac:dyDescent="0.3">
      <c r="A4" s="295"/>
      <c r="B4" s="78" t="s">
        <v>250</v>
      </c>
      <c r="C4" s="302"/>
      <c r="D4" s="303"/>
      <c r="E4" s="525" t="s">
        <v>468</v>
      </c>
    </row>
    <row r="5" spans="1:5" s="109" customFormat="1" ht="15.75" customHeight="1" thickBot="1" x14ac:dyDescent="0.3">
      <c r="A5" s="304" t="s">
        <v>240</v>
      </c>
      <c r="B5" s="305"/>
      <c r="C5" s="305"/>
      <c r="D5" s="305"/>
      <c r="E5" s="306"/>
    </row>
    <row r="6" spans="1:5" s="109" customFormat="1" ht="15.75" thickBot="1" x14ac:dyDescent="0.3">
      <c r="A6" s="110" t="s">
        <v>239</v>
      </c>
      <c r="B6" s="296" t="s">
        <v>238</v>
      </c>
      <c r="C6" s="297"/>
      <c r="D6" s="307" t="s">
        <v>237</v>
      </c>
      <c r="E6" s="308"/>
    </row>
    <row r="7" spans="1:5" s="109" customFormat="1" x14ac:dyDescent="0.25">
      <c r="A7" s="276" t="s">
        <v>236</v>
      </c>
      <c r="B7" s="279"/>
      <c r="C7" s="279"/>
      <c r="D7" s="280"/>
      <c r="E7" s="281"/>
    </row>
    <row r="8" spans="1:5" s="109" customFormat="1" x14ac:dyDescent="0.25">
      <c r="A8" s="277"/>
      <c r="B8" s="282"/>
      <c r="C8" s="282"/>
      <c r="D8" s="283"/>
      <c r="E8" s="284"/>
    </row>
    <row r="9" spans="1:5" s="109" customFormat="1" ht="15.75" thickBot="1" x14ac:dyDescent="0.3">
      <c r="A9" s="278"/>
      <c r="B9" s="285"/>
      <c r="C9" s="285"/>
      <c r="D9" s="286"/>
      <c r="E9" s="287"/>
    </row>
    <row r="10" spans="1:5" s="109" customFormat="1" x14ac:dyDescent="0.25">
      <c r="A10" s="276" t="s">
        <v>235</v>
      </c>
      <c r="B10" s="279"/>
      <c r="C10" s="279"/>
      <c r="D10" s="280"/>
      <c r="E10" s="281"/>
    </row>
    <row r="11" spans="1:5" s="109" customFormat="1" x14ac:dyDescent="0.25">
      <c r="A11" s="277"/>
      <c r="B11" s="282"/>
      <c r="C11" s="282"/>
      <c r="D11" s="283"/>
      <c r="E11" s="284"/>
    </row>
    <row r="12" spans="1:5" s="109" customFormat="1" ht="15.75" thickBot="1" x14ac:dyDescent="0.3">
      <c r="A12" s="278"/>
      <c r="B12" s="285"/>
      <c r="C12" s="285"/>
      <c r="D12" s="286"/>
      <c r="E12" s="287"/>
    </row>
    <row r="13" spans="1:5" s="109" customFormat="1" x14ac:dyDescent="0.25">
      <c r="A13" s="276" t="s">
        <v>234</v>
      </c>
      <c r="B13" s="279"/>
      <c r="C13" s="279"/>
      <c r="D13" s="280"/>
      <c r="E13" s="281"/>
    </row>
    <row r="14" spans="1:5" s="109" customFormat="1" x14ac:dyDescent="0.25">
      <c r="A14" s="277"/>
      <c r="B14" s="282"/>
      <c r="C14" s="282"/>
      <c r="D14" s="283"/>
      <c r="E14" s="284"/>
    </row>
    <row r="15" spans="1:5" s="109" customFormat="1" ht="15.75" thickBot="1" x14ac:dyDescent="0.3">
      <c r="A15" s="278"/>
      <c r="B15" s="285"/>
      <c r="C15" s="285"/>
      <c r="D15" s="286"/>
      <c r="E15" s="287"/>
    </row>
    <row r="16" spans="1:5" s="109" customFormat="1" x14ac:dyDescent="0.25">
      <c r="A16" s="276" t="s">
        <v>233</v>
      </c>
      <c r="B16" s="279"/>
      <c r="C16" s="279"/>
      <c r="D16" s="280"/>
      <c r="E16" s="281"/>
    </row>
    <row r="17" spans="1:5" s="109" customFormat="1" x14ac:dyDescent="0.25">
      <c r="A17" s="277"/>
      <c r="B17" s="282"/>
      <c r="C17" s="282"/>
      <c r="D17" s="283"/>
      <c r="E17" s="284"/>
    </row>
    <row r="18" spans="1:5" s="109" customFormat="1" ht="15.75" thickBot="1" x14ac:dyDescent="0.3">
      <c r="A18" s="278"/>
      <c r="B18" s="285"/>
      <c r="C18" s="285"/>
      <c r="D18" s="286"/>
      <c r="E18" s="287"/>
    </row>
    <row r="19" spans="1:5" s="109" customFormat="1" x14ac:dyDescent="0.25">
      <c r="A19" s="276" t="s">
        <v>232</v>
      </c>
      <c r="B19" s="279"/>
      <c r="C19" s="279"/>
      <c r="D19" s="280"/>
      <c r="E19" s="281"/>
    </row>
    <row r="20" spans="1:5" s="109" customFormat="1" x14ac:dyDescent="0.25">
      <c r="A20" s="277"/>
      <c r="B20" s="282"/>
      <c r="C20" s="282"/>
      <c r="D20" s="283"/>
      <c r="E20" s="284"/>
    </row>
    <row r="21" spans="1:5" s="109" customFormat="1" ht="15.75" thickBot="1" x14ac:dyDescent="0.3">
      <c r="A21" s="278"/>
      <c r="B21" s="285"/>
      <c r="C21" s="285"/>
      <c r="D21" s="286"/>
      <c r="E21" s="287"/>
    </row>
    <row r="22" spans="1:5" s="109" customFormat="1" x14ac:dyDescent="0.25">
      <c r="A22" s="276" t="s">
        <v>231</v>
      </c>
      <c r="B22" s="279"/>
      <c r="C22" s="279"/>
      <c r="D22" s="280"/>
      <c r="E22" s="281"/>
    </row>
    <row r="23" spans="1:5" s="109" customFormat="1" x14ac:dyDescent="0.25">
      <c r="A23" s="277"/>
      <c r="B23" s="282"/>
      <c r="C23" s="282"/>
      <c r="D23" s="283"/>
      <c r="E23" s="284"/>
    </row>
    <row r="24" spans="1:5" s="109" customFormat="1" ht="15.75" thickBot="1" x14ac:dyDescent="0.3">
      <c r="A24" s="278"/>
      <c r="B24" s="285"/>
      <c r="C24" s="285"/>
      <c r="D24" s="286"/>
      <c r="E24" s="287"/>
    </row>
    <row r="25" spans="1:5" s="109" customFormat="1" x14ac:dyDescent="0.25">
      <c r="A25" s="276" t="s">
        <v>230</v>
      </c>
      <c r="B25" s="279"/>
      <c r="C25" s="279"/>
      <c r="D25" s="280"/>
      <c r="E25" s="281"/>
    </row>
    <row r="26" spans="1:5" s="109" customFormat="1" x14ac:dyDescent="0.25">
      <c r="A26" s="277"/>
      <c r="B26" s="282"/>
      <c r="C26" s="282"/>
      <c r="D26" s="283"/>
      <c r="E26" s="284"/>
    </row>
    <row r="27" spans="1:5" s="109" customFormat="1" ht="15.75" thickBot="1" x14ac:dyDescent="0.3">
      <c r="A27" s="278"/>
      <c r="B27" s="285"/>
      <c r="C27" s="285"/>
      <c r="D27" s="286"/>
      <c r="E27" s="287"/>
    </row>
    <row r="28" spans="1:5" s="109" customFormat="1" x14ac:dyDescent="0.25">
      <c r="A28" s="276" t="s">
        <v>229</v>
      </c>
      <c r="B28" s="279"/>
      <c r="C28" s="279"/>
      <c r="D28" s="280"/>
      <c r="E28" s="281"/>
    </row>
    <row r="29" spans="1:5" s="109" customFormat="1" x14ac:dyDescent="0.25">
      <c r="A29" s="277"/>
      <c r="B29" s="282"/>
      <c r="C29" s="282"/>
      <c r="D29" s="283"/>
      <c r="E29" s="284"/>
    </row>
    <row r="30" spans="1:5" s="109" customFormat="1" ht="15.75" thickBot="1" x14ac:dyDescent="0.3">
      <c r="A30" s="278"/>
      <c r="B30" s="285"/>
      <c r="C30" s="285"/>
      <c r="D30" s="286"/>
      <c r="E30" s="287"/>
    </row>
    <row r="31" spans="1:5" s="109" customFormat="1" ht="15.75" customHeight="1" thickBot="1" x14ac:dyDescent="0.3">
      <c r="A31" s="288" t="s">
        <v>249</v>
      </c>
      <c r="B31" s="289"/>
      <c r="C31" s="289"/>
      <c r="D31" s="289"/>
      <c r="E31" s="289"/>
    </row>
    <row r="32" spans="1:5" s="109" customFormat="1" ht="15.75" thickBot="1" x14ac:dyDescent="0.3">
      <c r="A32" s="111" t="s">
        <v>248</v>
      </c>
      <c r="B32" s="292" t="s">
        <v>247</v>
      </c>
      <c r="C32" s="292"/>
      <c r="D32" s="290" t="s">
        <v>246</v>
      </c>
      <c r="E32" s="291"/>
    </row>
    <row r="33" spans="1:5" s="109" customFormat="1" x14ac:dyDescent="0.25">
      <c r="A33" s="276" t="s">
        <v>285</v>
      </c>
      <c r="B33" s="279"/>
      <c r="C33" s="279"/>
      <c r="D33" s="280"/>
      <c r="E33" s="281"/>
    </row>
    <row r="34" spans="1:5" s="109" customFormat="1" x14ac:dyDescent="0.25">
      <c r="A34" s="277"/>
      <c r="B34" s="282"/>
      <c r="C34" s="282"/>
      <c r="D34" s="283"/>
      <c r="E34" s="284"/>
    </row>
    <row r="35" spans="1:5" s="109" customFormat="1" ht="15.75" thickBot="1" x14ac:dyDescent="0.3">
      <c r="A35" s="278"/>
      <c r="B35" s="285"/>
      <c r="C35" s="285"/>
      <c r="D35" s="286"/>
      <c r="E35" s="287"/>
    </row>
    <row r="36" spans="1:5" s="109" customFormat="1" x14ac:dyDescent="0.25">
      <c r="A36" s="276" t="s">
        <v>286</v>
      </c>
      <c r="B36" s="279"/>
      <c r="C36" s="279"/>
      <c r="D36" s="280"/>
      <c r="E36" s="281"/>
    </row>
    <row r="37" spans="1:5" s="109" customFormat="1" x14ac:dyDescent="0.25">
      <c r="A37" s="277"/>
      <c r="B37" s="282"/>
      <c r="C37" s="282"/>
      <c r="D37" s="283"/>
      <c r="E37" s="284"/>
    </row>
    <row r="38" spans="1:5" s="109" customFormat="1" ht="15.75" thickBot="1" x14ac:dyDescent="0.3">
      <c r="A38" s="278"/>
      <c r="B38" s="285"/>
      <c r="C38" s="285"/>
      <c r="D38" s="286"/>
      <c r="E38" s="287"/>
    </row>
    <row r="39" spans="1:5" s="109" customFormat="1" x14ac:dyDescent="0.25">
      <c r="A39" s="276" t="s">
        <v>245</v>
      </c>
      <c r="B39" s="279"/>
      <c r="C39" s="279"/>
      <c r="D39" s="280"/>
      <c r="E39" s="281"/>
    </row>
    <row r="40" spans="1:5" s="109" customFormat="1" x14ac:dyDescent="0.25">
      <c r="A40" s="277"/>
      <c r="B40" s="282"/>
      <c r="C40" s="282"/>
      <c r="D40" s="283"/>
      <c r="E40" s="284"/>
    </row>
    <row r="41" spans="1:5" s="109" customFormat="1" ht="15.75" thickBot="1" x14ac:dyDescent="0.3">
      <c r="A41" s="278"/>
      <c r="B41" s="285"/>
      <c r="C41" s="285"/>
      <c r="D41" s="286"/>
      <c r="E41" s="287"/>
    </row>
    <row r="42" spans="1:5" s="109" customFormat="1" x14ac:dyDescent="0.25">
      <c r="A42" s="276" t="s">
        <v>244</v>
      </c>
      <c r="B42" s="279"/>
      <c r="C42" s="279"/>
      <c r="D42" s="280"/>
      <c r="E42" s="281"/>
    </row>
    <row r="43" spans="1:5" s="109" customFormat="1" x14ac:dyDescent="0.25">
      <c r="A43" s="277"/>
      <c r="B43" s="282"/>
      <c r="C43" s="282"/>
      <c r="D43" s="283"/>
      <c r="E43" s="284"/>
    </row>
    <row r="44" spans="1:5" s="109" customFormat="1" ht="15.75" thickBot="1" x14ac:dyDescent="0.3">
      <c r="A44" s="278"/>
      <c r="B44" s="285"/>
      <c r="C44" s="285"/>
      <c r="D44" s="286"/>
      <c r="E44" s="287"/>
    </row>
    <row r="45" spans="1:5" s="109" customFormat="1" x14ac:dyDescent="0.25">
      <c r="A45" s="276" t="s">
        <v>243</v>
      </c>
      <c r="B45" s="279"/>
      <c r="C45" s="279"/>
      <c r="D45" s="280"/>
      <c r="E45" s="281"/>
    </row>
    <row r="46" spans="1:5" s="109" customFormat="1" x14ac:dyDescent="0.25">
      <c r="A46" s="277"/>
      <c r="B46" s="282"/>
      <c r="C46" s="282"/>
      <c r="D46" s="283"/>
      <c r="E46" s="284"/>
    </row>
    <row r="47" spans="1:5" s="109" customFormat="1" ht="15.75" thickBot="1" x14ac:dyDescent="0.3">
      <c r="A47" s="278"/>
      <c r="B47" s="285"/>
      <c r="C47" s="285"/>
      <c r="D47" s="286"/>
      <c r="E47" s="287"/>
    </row>
    <row r="48" spans="1:5" s="109" customFormat="1" x14ac:dyDescent="0.25">
      <c r="A48" s="276" t="s">
        <v>242</v>
      </c>
      <c r="B48" s="279"/>
      <c r="C48" s="279"/>
      <c r="D48" s="280"/>
      <c r="E48" s="281"/>
    </row>
    <row r="49" spans="1:5" s="109" customFormat="1" x14ac:dyDescent="0.25">
      <c r="A49" s="277"/>
      <c r="B49" s="282"/>
      <c r="C49" s="282"/>
      <c r="D49" s="283"/>
      <c r="E49" s="284"/>
    </row>
    <row r="50" spans="1:5" s="109" customFormat="1" ht="15.75" thickBot="1" x14ac:dyDescent="0.3">
      <c r="A50" s="278"/>
      <c r="B50" s="285"/>
      <c r="C50" s="285"/>
      <c r="D50" s="286"/>
      <c r="E50" s="287"/>
    </row>
    <row r="51" spans="1:5" s="109" customFormat="1" x14ac:dyDescent="0.25">
      <c r="A51" s="276" t="s">
        <v>232</v>
      </c>
      <c r="B51" s="279"/>
      <c r="C51" s="279"/>
      <c r="D51" s="280"/>
      <c r="E51" s="281"/>
    </row>
    <row r="52" spans="1:5" s="109" customFormat="1" x14ac:dyDescent="0.25">
      <c r="A52" s="277"/>
      <c r="B52" s="282"/>
      <c r="C52" s="282"/>
      <c r="D52" s="283"/>
      <c r="E52" s="284"/>
    </row>
    <row r="53" spans="1:5" s="109" customFormat="1" ht="15.75" thickBot="1" x14ac:dyDescent="0.3">
      <c r="A53" s="278"/>
      <c r="B53" s="285"/>
      <c r="C53" s="285"/>
      <c r="D53" s="286"/>
      <c r="E53" s="287"/>
    </row>
    <row r="54" spans="1:5" s="109" customFormat="1" x14ac:dyDescent="0.25">
      <c r="A54" s="276" t="s">
        <v>241</v>
      </c>
      <c r="B54" s="279"/>
      <c r="C54" s="279"/>
      <c r="D54" s="280"/>
      <c r="E54" s="281"/>
    </row>
    <row r="55" spans="1:5" s="109" customFormat="1" x14ac:dyDescent="0.25">
      <c r="A55" s="277"/>
      <c r="B55" s="282"/>
      <c r="C55" s="282"/>
      <c r="D55" s="283"/>
      <c r="E55" s="284"/>
    </row>
    <row r="56" spans="1:5" s="109" customFormat="1" ht="15.75" thickBot="1" x14ac:dyDescent="0.3">
      <c r="A56" s="278"/>
      <c r="B56" s="285"/>
      <c r="C56" s="285"/>
      <c r="D56" s="286"/>
      <c r="E56" s="287"/>
    </row>
  </sheetData>
  <mergeCells count="120">
    <mergeCell ref="B14:C14"/>
    <mergeCell ref="A10:A12"/>
    <mergeCell ref="A16:A18"/>
    <mergeCell ref="B18:C18"/>
    <mergeCell ref="B19:C19"/>
    <mergeCell ref="B20:C20"/>
    <mergeCell ref="B25:C25"/>
    <mergeCell ref="B26:C26"/>
    <mergeCell ref="B21:C21"/>
    <mergeCell ref="B22:C22"/>
    <mergeCell ref="B24:C24"/>
    <mergeCell ref="A22:A24"/>
    <mergeCell ref="B23:C23"/>
    <mergeCell ref="D10:E10"/>
    <mergeCell ref="D11:E11"/>
    <mergeCell ref="D12:E12"/>
    <mergeCell ref="A13:A15"/>
    <mergeCell ref="D13:E13"/>
    <mergeCell ref="D14:E14"/>
    <mergeCell ref="D15:E15"/>
    <mergeCell ref="A1:A4"/>
    <mergeCell ref="B6:C6"/>
    <mergeCell ref="B7:C7"/>
    <mergeCell ref="B8:C8"/>
    <mergeCell ref="C1:D4"/>
    <mergeCell ref="A5:E5"/>
    <mergeCell ref="D6:E6"/>
    <mergeCell ref="A7:A9"/>
    <mergeCell ref="D7:E7"/>
    <mergeCell ref="D8:E8"/>
    <mergeCell ref="D9:E9"/>
    <mergeCell ref="B11:C11"/>
    <mergeCell ref="B12:C12"/>
    <mergeCell ref="B9:C9"/>
    <mergeCell ref="B10:C10"/>
    <mergeCell ref="B15:C15"/>
    <mergeCell ref="B13:C13"/>
    <mergeCell ref="D23:E23"/>
    <mergeCell ref="D24:E24"/>
    <mergeCell ref="A25:A27"/>
    <mergeCell ref="D25:E25"/>
    <mergeCell ref="D26:E26"/>
    <mergeCell ref="D27:E27"/>
    <mergeCell ref="D16:E16"/>
    <mergeCell ref="D17:E17"/>
    <mergeCell ref="D18:E18"/>
    <mergeCell ref="A19:A21"/>
    <mergeCell ref="D19:E19"/>
    <mergeCell ref="D20:E20"/>
    <mergeCell ref="D21:E21"/>
    <mergeCell ref="B17:C17"/>
    <mergeCell ref="B16:C16"/>
    <mergeCell ref="D22:E22"/>
    <mergeCell ref="B27:C27"/>
    <mergeCell ref="D33:E33"/>
    <mergeCell ref="D34:E34"/>
    <mergeCell ref="D35:E35"/>
    <mergeCell ref="A36:A38"/>
    <mergeCell ref="D36:E36"/>
    <mergeCell ref="D37:E37"/>
    <mergeCell ref="D38:E38"/>
    <mergeCell ref="D28:E28"/>
    <mergeCell ref="D29:E29"/>
    <mergeCell ref="D30:E30"/>
    <mergeCell ref="A31:E31"/>
    <mergeCell ref="D32:E32"/>
    <mergeCell ref="B29:C29"/>
    <mergeCell ref="B30:C30"/>
    <mergeCell ref="B28:C28"/>
    <mergeCell ref="A28:A30"/>
    <mergeCell ref="B35:C35"/>
    <mergeCell ref="B36:C36"/>
    <mergeCell ref="B32:C32"/>
    <mergeCell ref="B33:C33"/>
    <mergeCell ref="B34:C34"/>
    <mergeCell ref="A33:A35"/>
    <mergeCell ref="B37:C37"/>
    <mergeCell ref="B38:C38"/>
    <mergeCell ref="D39:E39"/>
    <mergeCell ref="D40:E40"/>
    <mergeCell ref="B41:C41"/>
    <mergeCell ref="D41:E41"/>
    <mergeCell ref="A42:A44"/>
    <mergeCell ref="B42:C42"/>
    <mergeCell ref="D42:E42"/>
    <mergeCell ref="B43:C43"/>
    <mergeCell ref="D43:E43"/>
    <mergeCell ref="B44:C44"/>
    <mergeCell ref="D44:E44"/>
    <mergeCell ref="B39:C39"/>
    <mergeCell ref="B40:C40"/>
    <mergeCell ref="A39:A41"/>
    <mergeCell ref="A48:A50"/>
    <mergeCell ref="B48:C48"/>
    <mergeCell ref="D48:E48"/>
    <mergeCell ref="B49:C49"/>
    <mergeCell ref="D49:E49"/>
    <mergeCell ref="B50:C50"/>
    <mergeCell ref="D50:E50"/>
    <mergeCell ref="A45:A47"/>
    <mergeCell ref="B45:C45"/>
    <mergeCell ref="D45:E45"/>
    <mergeCell ref="B46:C46"/>
    <mergeCell ref="D46:E46"/>
    <mergeCell ref="B47:C47"/>
    <mergeCell ref="D47:E47"/>
    <mergeCell ref="A54:A56"/>
    <mergeCell ref="B54:C54"/>
    <mergeCell ref="D54:E54"/>
    <mergeCell ref="B55:C55"/>
    <mergeCell ref="D55:E55"/>
    <mergeCell ref="B56:C56"/>
    <mergeCell ref="D56:E56"/>
    <mergeCell ref="A51:A53"/>
    <mergeCell ref="B51:C51"/>
    <mergeCell ref="D51:E51"/>
    <mergeCell ref="B52:C52"/>
    <mergeCell ref="D52:E52"/>
    <mergeCell ref="B53:C53"/>
    <mergeCell ref="D53:E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2060"/>
  </sheetPr>
  <dimension ref="B2:H407"/>
  <sheetViews>
    <sheetView showGridLines="0" workbookViewId="0">
      <selection activeCell="B5" sqref="B5:C5"/>
    </sheetView>
  </sheetViews>
  <sheetFormatPr baseColWidth="10" defaultRowHeight="15" x14ac:dyDescent="0.25"/>
  <cols>
    <col min="2" max="2" width="38" customWidth="1"/>
    <col min="3" max="3" width="38.28515625" customWidth="1"/>
    <col min="4" max="4" width="43.7109375" customWidth="1"/>
    <col min="5" max="5" width="36.42578125" customWidth="1"/>
    <col min="6" max="6" width="33.85546875" customWidth="1"/>
    <col min="7" max="7" width="31.42578125" customWidth="1"/>
    <col min="8" max="8" width="27.28515625" customWidth="1"/>
  </cols>
  <sheetData>
    <row r="2" spans="2:8" x14ac:dyDescent="0.25">
      <c r="B2" s="350" t="s">
        <v>252</v>
      </c>
      <c r="C2" s="351"/>
      <c r="D2" s="350" t="s">
        <v>309</v>
      </c>
      <c r="E2" s="351"/>
      <c r="F2" s="350" t="s">
        <v>253</v>
      </c>
      <c r="G2" s="351"/>
    </row>
    <row r="3" spans="2:8" ht="32.1" customHeight="1" x14ac:dyDescent="0.25">
      <c r="B3" s="338"/>
      <c r="C3" s="339"/>
      <c r="D3" s="340"/>
      <c r="E3" s="341"/>
      <c r="F3" s="338"/>
      <c r="G3" s="344"/>
      <c r="H3" s="65" t="s">
        <v>254</v>
      </c>
    </row>
    <row r="4" spans="2:8" ht="29.1" customHeight="1" x14ac:dyDescent="0.25">
      <c r="B4" s="345"/>
      <c r="C4" s="346"/>
      <c r="D4" s="342"/>
      <c r="E4" s="343"/>
      <c r="F4" s="338"/>
      <c r="G4" s="339"/>
    </row>
    <row r="5" spans="2:8" ht="30" customHeight="1" x14ac:dyDescent="0.25">
      <c r="B5" s="338"/>
      <c r="C5" s="339"/>
      <c r="D5" s="342"/>
      <c r="E5" s="343"/>
      <c r="F5" s="338"/>
      <c r="G5" s="339"/>
    </row>
    <row r="6" spans="2:8" ht="27.95" customHeight="1" x14ac:dyDescent="0.25">
      <c r="B6" s="338"/>
      <c r="C6" s="339"/>
      <c r="D6" s="342"/>
      <c r="E6" s="343"/>
      <c r="F6" s="347"/>
      <c r="G6" s="344"/>
    </row>
    <row r="7" spans="2:8" ht="15.75" thickBot="1" x14ac:dyDescent="0.3">
      <c r="B7" s="340"/>
      <c r="C7" s="341"/>
      <c r="D7" s="342"/>
      <c r="E7" s="343"/>
      <c r="F7" s="348"/>
      <c r="G7" s="349"/>
    </row>
    <row r="8" spans="2:8" ht="15.75" thickBot="1" x14ac:dyDescent="0.3">
      <c r="B8" s="331" t="s">
        <v>255</v>
      </c>
      <c r="C8" s="332"/>
      <c r="D8" s="332"/>
      <c r="E8" s="332"/>
      <c r="F8" s="332"/>
      <c r="G8" s="333"/>
    </row>
    <row r="9" spans="2:8" ht="15.75" thickBot="1" x14ac:dyDescent="0.3">
      <c r="B9" s="334"/>
      <c r="C9" s="335"/>
      <c r="D9" s="335"/>
      <c r="E9" s="335"/>
      <c r="F9" s="335"/>
      <c r="G9" s="336"/>
    </row>
    <row r="10" spans="2:8" x14ac:dyDescent="0.25">
      <c r="B10" s="66"/>
      <c r="C10" s="66"/>
      <c r="D10" s="66"/>
      <c r="E10" s="66"/>
      <c r="F10" s="66"/>
      <c r="G10" s="66"/>
    </row>
    <row r="12" spans="2:8" ht="15.75" thickBot="1" x14ac:dyDescent="0.3"/>
    <row r="13" spans="2:8" x14ac:dyDescent="0.25">
      <c r="B13" s="318" t="s">
        <v>256</v>
      </c>
      <c r="C13" s="318" t="s">
        <v>257</v>
      </c>
      <c r="D13" s="318" t="s">
        <v>258</v>
      </c>
      <c r="E13" s="318" t="s">
        <v>259</v>
      </c>
      <c r="F13" s="318" t="s">
        <v>260</v>
      </c>
      <c r="G13" s="318" t="s">
        <v>261</v>
      </c>
    </row>
    <row r="14" spans="2:8" ht="15.75" thickBot="1" x14ac:dyDescent="0.3">
      <c r="B14" s="337"/>
      <c r="C14" s="319"/>
      <c r="D14" s="319"/>
      <c r="E14" s="319"/>
      <c r="F14" s="319"/>
      <c r="G14" s="319"/>
    </row>
    <row r="15" spans="2:8" x14ac:dyDescent="0.25">
      <c r="B15" s="313"/>
      <c r="C15" s="313"/>
      <c r="D15" s="313"/>
      <c r="E15" s="313"/>
      <c r="F15" s="313"/>
      <c r="G15" s="313"/>
    </row>
    <row r="16" spans="2:8" x14ac:dyDescent="0.25">
      <c r="B16" s="314"/>
      <c r="C16" s="314"/>
      <c r="D16" s="314"/>
      <c r="E16" s="314"/>
      <c r="F16" s="314"/>
      <c r="G16" s="314"/>
    </row>
    <row r="17" spans="2:8" x14ac:dyDescent="0.25">
      <c r="B17" s="314"/>
      <c r="C17" s="314"/>
      <c r="D17" s="314"/>
      <c r="E17" s="314"/>
      <c r="F17" s="314"/>
      <c r="G17" s="314"/>
    </row>
    <row r="18" spans="2:8" x14ac:dyDescent="0.25">
      <c r="B18" s="314"/>
      <c r="C18" s="314"/>
      <c r="D18" s="314"/>
      <c r="E18" s="314"/>
      <c r="F18" s="314"/>
      <c r="G18" s="314"/>
    </row>
    <row r="19" spans="2:8" ht="15.75" thickBot="1" x14ac:dyDescent="0.3">
      <c r="B19" s="314"/>
      <c r="C19" s="314"/>
      <c r="D19" s="314"/>
      <c r="E19" s="314"/>
      <c r="F19" s="314"/>
      <c r="G19" s="314"/>
    </row>
    <row r="20" spans="2:8" x14ac:dyDescent="0.25">
      <c r="B20" s="315" t="s">
        <v>262</v>
      </c>
      <c r="C20" s="318" t="s">
        <v>263</v>
      </c>
      <c r="D20" s="320" t="s">
        <v>264</v>
      </c>
      <c r="E20" s="320" t="s">
        <v>265</v>
      </c>
      <c r="F20" s="320" t="s">
        <v>266</v>
      </c>
      <c r="G20" s="320" t="s">
        <v>267</v>
      </c>
    </row>
    <row r="21" spans="2:8" ht="15.75" thickBot="1" x14ac:dyDescent="0.3">
      <c r="B21" s="316"/>
      <c r="C21" s="319"/>
      <c r="D21" s="321"/>
      <c r="E21" s="321"/>
      <c r="F21" s="321"/>
      <c r="G21" s="321"/>
    </row>
    <row r="22" spans="2:8" x14ac:dyDescent="0.25">
      <c r="B22" s="316"/>
      <c r="C22" s="322"/>
      <c r="D22" s="322"/>
      <c r="E22" s="322"/>
      <c r="F22" s="325"/>
      <c r="G22" s="328"/>
      <c r="H22" s="309"/>
    </row>
    <row r="23" spans="2:8" x14ac:dyDescent="0.25">
      <c r="B23" s="316"/>
      <c r="C23" s="323"/>
      <c r="D23" s="323"/>
      <c r="E23" s="323"/>
      <c r="F23" s="326"/>
      <c r="G23" s="329"/>
      <c r="H23" s="309"/>
    </row>
    <row r="24" spans="2:8" x14ac:dyDescent="0.25">
      <c r="B24" s="316"/>
      <c r="C24" s="323"/>
      <c r="D24" s="323"/>
      <c r="E24" s="323"/>
      <c r="F24" s="326"/>
      <c r="G24" s="329"/>
      <c r="H24" s="309"/>
    </row>
    <row r="25" spans="2:8" x14ac:dyDescent="0.25">
      <c r="B25" s="316"/>
      <c r="C25" s="323"/>
      <c r="D25" s="323"/>
      <c r="E25" s="323"/>
      <c r="F25" s="326"/>
      <c r="G25" s="329"/>
      <c r="H25" s="309"/>
    </row>
    <row r="26" spans="2:8" ht="204" customHeight="1" thickBot="1" x14ac:dyDescent="0.3">
      <c r="B26" s="317"/>
      <c r="C26" s="324"/>
      <c r="D26" s="324"/>
      <c r="E26" s="324"/>
      <c r="F26" s="327"/>
      <c r="G26" s="330"/>
      <c r="H26" s="309"/>
    </row>
    <row r="27" spans="2:8" x14ac:dyDescent="0.25">
      <c r="B27" s="42"/>
      <c r="C27" s="42"/>
      <c r="D27" s="42"/>
      <c r="E27" s="42"/>
      <c r="F27" s="42"/>
      <c r="G27" s="42"/>
    </row>
    <row r="28" spans="2:8" ht="15.75" x14ac:dyDescent="0.25">
      <c r="B28" s="310" t="s">
        <v>268</v>
      </c>
      <c r="C28" s="311"/>
      <c r="D28" s="311"/>
      <c r="E28" s="311"/>
      <c r="F28" s="311"/>
      <c r="G28" s="311"/>
      <c r="H28" s="311"/>
    </row>
    <row r="29" spans="2:8" x14ac:dyDescent="0.25">
      <c r="B29" s="67" t="s">
        <v>269</v>
      </c>
      <c r="C29" s="67" t="s">
        <v>270</v>
      </c>
      <c r="D29" s="67" t="s">
        <v>271</v>
      </c>
      <c r="E29" s="67" t="s">
        <v>272</v>
      </c>
      <c r="F29" s="67" t="s">
        <v>273</v>
      </c>
      <c r="G29" s="67" t="s">
        <v>274</v>
      </c>
      <c r="H29" s="67" t="s">
        <v>275</v>
      </c>
    </row>
    <row r="30" spans="2:8" x14ac:dyDescent="0.25">
      <c r="B30" s="68"/>
      <c r="C30" s="69"/>
      <c r="D30" s="69"/>
      <c r="E30" s="69"/>
      <c r="F30" s="69"/>
      <c r="G30" s="69"/>
      <c r="H30" s="69"/>
    </row>
    <row r="31" spans="2:8" x14ac:dyDescent="0.25">
      <c r="B31" s="68"/>
      <c r="C31" s="69"/>
      <c r="D31" s="69"/>
      <c r="E31" s="69"/>
      <c r="F31" s="69"/>
      <c r="G31" s="69"/>
      <c r="H31" s="69"/>
    </row>
    <row r="32" spans="2:8" x14ac:dyDescent="0.25">
      <c r="B32" s="68"/>
      <c r="C32" s="69"/>
      <c r="D32" s="69"/>
      <c r="E32" s="69"/>
      <c r="F32" s="69"/>
      <c r="G32" s="69"/>
      <c r="H32" s="69"/>
    </row>
    <row r="33" spans="2:8" x14ac:dyDescent="0.25">
      <c r="B33" s="67" t="s">
        <v>276</v>
      </c>
      <c r="C33" s="312">
        <f>SUM(H30:H32)</f>
        <v>0</v>
      </c>
      <c r="D33" s="312"/>
      <c r="E33" s="312"/>
      <c r="F33" s="312"/>
      <c r="G33" s="312"/>
      <c r="H33" s="312"/>
    </row>
    <row r="37" spans="2:8" x14ac:dyDescent="0.25">
      <c r="B37" s="350" t="s">
        <v>252</v>
      </c>
      <c r="C37" s="351"/>
      <c r="D37" s="350" t="s">
        <v>310</v>
      </c>
      <c r="E37" s="351"/>
      <c r="F37" s="350" t="s">
        <v>253</v>
      </c>
      <c r="G37" s="351"/>
    </row>
    <row r="38" spans="2:8" ht="32.1" customHeight="1" x14ac:dyDescent="0.25">
      <c r="B38" s="338"/>
      <c r="C38" s="339"/>
      <c r="D38" s="340"/>
      <c r="E38" s="341"/>
      <c r="F38" s="338"/>
      <c r="G38" s="344"/>
      <c r="H38" s="65" t="s">
        <v>254</v>
      </c>
    </row>
    <row r="39" spans="2:8" ht="29.1" customHeight="1" x14ac:dyDescent="0.25">
      <c r="B39" s="345"/>
      <c r="C39" s="346"/>
      <c r="D39" s="342"/>
      <c r="E39" s="343"/>
      <c r="F39" s="338"/>
      <c r="G39" s="339"/>
    </row>
    <row r="40" spans="2:8" ht="30" customHeight="1" x14ac:dyDescent="0.25">
      <c r="B40" s="338"/>
      <c r="C40" s="339"/>
      <c r="D40" s="342"/>
      <c r="E40" s="343"/>
      <c r="F40" s="338"/>
      <c r="G40" s="339"/>
    </row>
    <row r="41" spans="2:8" ht="27.95" customHeight="1" x14ac:dyDescent="0.25">
      <c r="B41" s="338"/>
      <c r="C41" s="339"/>
      <c r="D41" s="342"/>
      <c r="E41" s="343"/>
      <c r="F41" s="347"/>
      <c r="G41" s="344"/>
    </row>
    <row r="42" spans="2:8" ht="15.75" thickBot="1" x14ac:dyDescent="0.3">
      <c r="B42" s="340"/>
      <c r="C42" s="341"/>
      <c r="D42" s="342"/>
      <c r="E42" s="343"/>
      <c r="F42" s="348"/>
      <c r="G42" s="349"/>
    </row>
    <row r="43" spans="2:8" ht="15.75" thickBot="1" x14ac:dyDescent="0.3">
      <c r="B43" s="331" t="s">
        <v>255</v>
      </c>
      <c r="C43" s="332"/>
      <c r="D43" s="332"/>
      <c r="E43" s="332"/>
      <c r="F43" s="332"/>
      <c r="G43" s="333"/>
    </row>
    <row r="44" spans="2:8" ht="15.75" thickBot="1" x14ac:dyDescent="0.3">
      <c r="B44" s="334"/>
      <c r="C44" s="335"/>
      <c r="D44" s="335"/>
      <c r="E44" s="335"/>
      <c r="F44" s="335"/>
      <c r="G44" s="336"/>
    </row>
    <row r="45" spans="2:8" x14ac:dyDescent="0.25">
      <c r="B45" s="66"/>
      <c r="C45" s="66"/>
      <c r="D45" s="66"/>
      <c r="E45" s="66"/>
      <c r="F45" s="66"/>
      <c r="G45" s="66"/>
    </row>
    <row r="46" spans="2:8" ht="15.75" thickBot="1" x14ac:dyDescent="0.3"/>
    <row r="47" spans="2:8" x14ac:dyDescent="0.25">
      <c r="B47" s="318" t="s">
        <v>256</v>
      </c>
      <c r="C47" s="318" t="s">
        <v>257</v>
      </c>
      <c r="D47" s="318" t="s">
        <v>258</v>
      </c>
      <c r="E47" s="318" t="s">
        <v>259</v>
      </c>
      <c r="F47" s="318" t="s">
        <v>260</v>
      </c>
      <c r="G47" s="318" t="s">
        <v>261</v>
      </c>
    </row>
    <row r="48" spans="2:8" ht="15.75" thickBot="1" x14ac:dyDescent="0.3">
      <c r="B48" s="337"/>
      <c r="C48" s="319"/>
      <c r="D48" s="319"/>
      <c r="E48" s="319"/>
      <c r="F48" s="319"/>
      <c r="G48" s="319"/>
    </row>
    <row r="49" spans="2:8" x14ac:dyDescent="0.25">
      <c r="B49" s="313"/>
      <c r="C49" s="313"/>
      <c r="D49" s="313"/>
      <c r="E49" s="313"/>
      <c r="F49" s="313"/>
      <c r="G49" s="313"/>
    </row>
    <row r="50" spans="2:8" x14ac:dyDescent="0.25">
      <c r="B50" s="314"/>
      <c r="C50" s="314"/>
      <c r="D50" s="314"/>
      <c r="E50" s="314"/>
      <c r="F50" s="314"/>
      <c r="G50" s="314"/>
    </row>
    <row r="51" spans="2:8" x14ac:dyDescent="0.25">
      <c r="B51" s="314"/>
      <c r="C51" s="314"/>
      <c r="D51" s="314"/>
      <c r="E51" s="314"/>
      <c r="F51" s="314"/>
      <c r="G51" s="314"/>
    </row>
    <row r="52" spans="2:8" x14ac:dyDescent="0.25">
      <c r="B52" s="314"/>
      <c r="C52" s="314"/>
      <c r="D52" s="314"/>
      <c r="E52" s="314"/>
      <c r="F52" s="314"/>
      <c r="G52" s="314"/>
    </row>
    <row r="53" spans="2:8" ht="15.75" thickBot="1" x14ac:dyDescent="0.3">
      <c r="B53" s="314"/>
      <c r="C53" s="314"/>
      <c r="D53" s="314"/>
      <c r="E53" s="314"/>
      <c r="F53" s="314"/>
      <c r="G53" s="314"/>
    </row>
    <row r="54" spans="2:8" x14ac:dyDescent="0.25">
      <c r="B54" s="315" t="s">
        <v>262</v>
      </c>
      <c r="C54" s="318" t="s">
        <v>263</v>
      </c>
      <c r="D54" s="320" t="s">
        <v>264</v>
      </c>
      <c r="E54" s="320" t="s">
        <v>265</v>
      </c>
      <c r="F54" s="320" t="s">
        <v>266</v>
      </c>
      <c r="G54" s="320" t="s">
        <v>267</v>
      </c>
    </row>
    <row r="55" spans="2:8" ht="15.75" thickBot="1" x14ac:dyDescent="0.3">
      <c r="B55" s="316"/>
      <c r="C55" s="319"/>
      <c r="D55" s="321"/>
      <c r="E55" s="321"/>
      <c r="F55" s="321"/>
      <c r="G55" s="321"/>
    </row>
    <row r="56" spans="2:8" x14ac:dyDescent="0.25">
      <c r="B56" s="316"/>
      <c r="C56" s="322"/>
      <c r="D56" s="322"/>
      <c r="E56" s="322"/>
      <c r="F56" s="325"/>
      <c r="G56" s="328"/>
      <c r="H56" s="309"/>
    </row>
    <row r="57" spans="2:8" x14ac:dyDescent="0.25">
      <c r="B57" s="316"/>
      <c r="C57" s="323"/>
      <c r="D57" s="323"/>
      <c r="E57" s="323"/>
      <c r="F57" s="326"/>
      <c r="G57" s="329"/>
      <c r="H57" s="309"/>
    </row>
    <row r="58" spans="2:8" x14ac:dyDescent="0.25">
      <c r="B58" s="316"/>
      <c r="C58" s="323"/>
      <c r="D58" s="323"/>
      <c r="E58" s="323"/>
      <c r="F58" s="326"/>
      <c r="G58" s="329"/>
      <c r="H58" s="309"/>
    </row>
    <row r="59" spans="2:8" x14ac:dyDescent="0.25">
      <c r="B59" s="316"/>
      <c r="C59" s="323"/>
      <c r="D59" s="323"/>
      <c r="E59" s="323"/>
      <c r="F59" s="326"/>
      <c r="G59" s="329"/>
      <c r="H59" s="309"/>
    </row>
    <row r="60" spans="2:8" ht="204" customHeight="1" thickBot="1" x14ac:dyDescent="0.3">
      <c r="B60" s="317"/>
      <c r="C60" s="324"/>
      <c r="D60" s="324"/>
      <c r="E60" s="324"/>
      <c r="F60" s="327"/>
      <c r="G60" s="330"/>
      <c r="H60" s="309"/>
    </row>
    <row r="61" spans="2:8" x14ac:dyDescent="0.25">
      <c r="B61" s="42"/>
      <c r="C61" s="42"/>
      <c r="D61" s="42"/>
      <c r="E61" s="42"/>
      <c r="F61" s="42"/>
      <c r="G61" s="42"/>
    </row>
    <row r="62" spans="2:8" ht="15.75" x14ac:dyDescent="0.25">
      <c r="B62" s="310" t="s">
        <v>268</v>
      </c>
      <c r="C62" s="311"/>
      <c r="D62" s="311"/>
      <c r="E62" s="311"/>
      <c r="F62" s="311"/>
      <c r="G62" s="311"/>
      <c r="H62" s="311"/>
    </row>
    <row r="63" spans="2:8" x14ac:dyDescent="0.25">
      <c r="B63" s="81" t="s">
        <v>269</v>
      </c>
      <c r="C63" s="81" t="s">
        <v>270</v>
      </c>
      <c r="D63" s="81" t="s">
        <v>271</v>
      </c>
      <c r="E63" s="81" t="s">
        <v>272</v>
      </c>
      <c r="F63" s="81" t="s">
        <v>273</v>
      </c>
      <c r="G63" s="81" t="s">
        <v>274</v>
      </c>
      <c r="H63" s="81" t="s">
        <v>275</v>
      </c>
    </row>
    <row r="64" spans="2:8" x14ac:dyDescent="0.25">
      <c r="B64" s="68"/>
      <c r="C64" s="69"/>
      <c r="D64" s="69"/>
      <c r="E64" s="69"/>
      <c r="F64" s="69"/>
      <c r="G64" s="69"/>
      <c r="H64" s="69"/>
    </row>
    <row r="65" spans="2:8" x14ac:dyDescent="0.25">
      <c r="B65" s="68"/>
      <c r="C65" s="69"/>
      <c r="D65" s="69"/>
      <c r="E65" s="69"/>
      <c r="F65" s="69"/>
      <c r="G65" s="69"/>
      <c r="H65" s="69"/>
    </row>
    <row r="66" spans="2:8" x14ac:dyDescent="0.25">
      <c r="B66" s="68"/>
      <c r="C66" s="69"/>
      <c r="D66" s="69"/>
      <c r="E66" s="69"/>
      <c r="F66" s="69"/>
      <c r="G66" s="69"/>
      <c r="H66" s="69"/>
    </row>
    <row r="67" spans="2:8" x14ac:dyDescent="0.25">
      <c r="B67" s="81" t="s">
        <v>276</v>
      </c>
      <c r="C67" s="312">
        <f>SUM(H64:H66)</f>
        <v>0</v>
      </c>
      <c r="D67" s="312"/>
      <c r="E67" s="312"/>
      <c r="F67" s="312"/>
      <c r="G67" s="312"/>
      <c r="H67" s="312"/>
    </row>
    <row r="71" spans="2:8" x14ac:dyDescent="0.25">
      <c r="B71" s="350" t="s">
        <v>252</v>
      </c>
      <c r="C71" s="351"/>
      <c r="D71" s="350" t="s">
        <v>311</v>
      </c>
      <c r="E71" s="351"/>
      <c r="F71" s="350" t="s">
        <v>253</v>
      </c>
      <c r="G71" s="351"/>
    </row>
    <row r="72" spans="2:8" ht="32.1" customHeight="1" x14ac:dyDescent="0.25">
      <c r="B72" s="338"/>
      <c r="C72" s="339"/>
      <c r="D72" s="340"/>
      <c r="E72" s="341"/>
      <c r="F72" s="338"/>
      <c r="G72" s="344"/>
      <c r="H72" s="65" t="s">
        <v>254</v>
      </c>
    </row>
    <row r="73" spans="2:8" ht="29.1" customHeight="1" x14ac:dyDescent="0.25">
      <c r="B73" s="345"/>
      <c r="C73" s="346"/>
      <c r="D73" s="342"/>
      <c r="E73" s="343"/>
      <c r="F73" s="338"/>
      <c r="G73" s="339"/>
    </row>
    <row r="74" spans="2:8" ht="30" customHeight="1" x14ac:dyDescent="0.25">
      <c r="B74" s="338"/>
      <c r="C74" s="339"/>
      <c r="D74" s="342"/>
      <c r="E74" s="343"/>
      <c r="F74" s="338"/>
      <c r="G74" s="339"/>
    </row>
    <row r="75" spans="2:8" ht="27.95" customHeight="1" x14ac:dyDescent="0.25">
      <c r="B75" s="338"/>
      <c r="C75" s="339"/>
      <c r="D75" s="342"/>
      <c r="E75" s="343"/>
      <c r="F75" s="347"/>
      <c r="G75" s="344"/>
    </row>
    <row r="76" spans="2:8" ht="15.75" thickBot="1" x14ac:dyDescent="0.3">
      <c r="B76" s="340"/>
      <c r="C76" s="341"/>
      <c r="D76" s="342"/>
      <c r="E76" s="343"/>
      <c r="F76" s="348"/>
      <c r="G76" s="349"/>
    </row>
    <row r="77" spans="2:8" ht="15.75" thickBot="1" x14ac:dyDescent="0.3">
      <c r="B77" s="331" t="s">
        <v>255</v>
      </c>
      <c r="C77" s="332"/>
      <c r="D77" s="332"/>
      <c r="E77" s="332"/>
      <c r="F77" s="332"/>
      <c r="G77" s="333"/>
    </row>
    <row r="78" spans="2:8" ht="15.75" thickBot="1" x14ac:dyDescent="0.3">
      <c r="B78" s="334"/>
      <c r="C78" s="335"/>
      <c r="D78" s="335"/>
      <c r="E78" s="335"/>
      <c r="F78" s="335"/>
      <c r="G78" s="336"/>
    </row>
    <row r="79" spans="2:8" x14ac:dyDescent="0.25">
      <c r="B79" s="66"/>
      <c r="C79" s="66"/>
      <c r="D79" s="66"/>
      <c r="E79" s="66"/>
      <c r="F79" s="66"/>
      <c r="G79" s="66"/>
    </row>
    <row r="80" spans="2:8" ht="15.75" thickBot="1" x14ac:dyDescent="0.3"/>
    <row r="81" spans="2:8" x14ac:dyDescent="0.25">
      <c r="B81" s="318" t="s">
        <v>256</v>
      </c>
      <c r="C81" s="318" t="s">
        <v>257</v>
      </c>
      <c r="D81" s="318" t="s">
        <v>258</v>
      </c>
      <c r="E81" s="318" t="s">
        <v>259</v>
      </c>
      <c r="F81" s="318" t="s">
        <v>260</v>
      </c>
      <c r="G81" s="318" t="s">
        <v>261</v>
      </c>
    </row>
    <row r="82" spans="2:8" ht="15.75" thickBot="1" x14ac:dyDescent="0.3">
      <c r="B82" s="337"/>
      <c r="C82" s="319"/>
      <c r="D82" s="319"/>
      <c r="E82" s="319"/>
      <c r="F82" s="319"/>
      <c r="G82" s="319"/>
    </row>
    <row r="83" spans="2:8" x14ac:dyDescent="0.25">
      <c r="B83" s="313"/>
      <c r="C83" s="313"/>
      <c r="D83" s="313"/>
      <c r="E83" s="313"/>
      <c r="F83" s="313"/>
      <c r="G83" s="313"/>
    </row>
    <row r="84" spans="2:8" x14ac:dyDescent="0.25">
      <c r="B84" s="314"/>
      <c r="C84" s="314"/>
      <c r="D84" s="314"/>
      <c r="E84" s="314"/>
      <c r="F84" s="314"/>
      <c r="G84" s="314"/>
    </row>
    <row r="85" spans="2:8" x14ac:dyDescent="0.25">
      <c r="B85" s="314"/>
      <c r="C85" s="314"/>
      <c r="D85" s="314"/>
      <c r="E85" s="314"/>
      <c r="F85" s="314"/>
      <c r="G85" s="314"/>
    </row>
    <row r="86" spans="2:8" x14ac:dyDescent="0.25">
      <c r="B86" s="314"/>
      <c r="C86" s="314"/>
      <c r="D86" s="314"/>
      <c r="E86" s="314"/>
      <c r="F86" s="314"/>
      <c r="G86" s="314"/>
    </row>
    <row r="87" spans="2:8" ht="15.75" thickBot="1" x14ac:dyDescent="0.3">
      <c r="B87" s="314"/>
      <c r="C87" s="314"/>
      <c r="D87" s="314"/>
      <c r="E87" s="314"/>
      <c r="F87" s="314"/>
      <c r="G87" s="314"/>
    </row>
    <row r="88" spans="2:8" x14ac:dyDescent="0.25">
      <c r="B88" s="315" t="s">
        <v>262</v>
      </c>
      <c r="C88" s="318" t="s">
        <v>263</v>
      </c>
      <c r="D88" s="320" t="s">
        <v>264</v>
      </c>
      <c r="E88" s="320" t="s">
        <v>265</v>
      </c>
      <c r="F88" s="320" t="s">
        <v>266</v>
      </c>
      <c r="G88" s="320" t="s">
        <v>267</v>
      </c>
    </row>
    <row r="89" spans="2:8" ht="15.75" thickBot="1" x14ac:dyDescent="0.3">
      <c r="B89" s="316"/>
      <c r="C89" s="319"/>
      <c r="D89" s="321"/>
      <c r="E89" s="321"/>
      <c r="F89" s="321"/>
      <c r="G89" s="321"/>
    </row>
    <row r="90" spans="2:8" x14ac:dyDescent="0.25">
      <c r="B90" s="316"/>
      <c r="C90" s="322"/>
      <c r="D90" s="322"/>
      <c r="E90" s="322"/>
      <c r="F90" s="325"/>
      <c r="G90" s="328"/>
      <c r="H90" s="309"/>
    </row>
    <row r="91" spans="2:8" x14ac:dyDescent="0.25">
      <c r="B91" s="316"/>
      <c r="C91" s="323"/>
      <c r="D91" s="323"/>
      <c r="E91" s="323"/>
      <c r="F91" s="326"/>
      <c r="G91" s="329"/>
      <c r="H91" s="309"/>
    </row>
    <row r="92" spans="2:8" x14ac:dyDescent="0.25">
      <c r="B92" s="316"/>
      <c r="C92" s="323"/>
      <c r="D92" s="323"/>
      <c r="E92" s="323"/>
      <c r="F92" s="326"/>
      <c r="G92" s="329"/>
      <c r="H92" s="309"/>
    </row>
    <row r="93" spans="2:8" x14ac:dyDescent="0.25">
      <c r="B93" s="316"/>
      <c r="C93" s="323"/>
      <c r="D93" s="323"/>
      <c r="E93" s="323"/>
      <c r="F93" s="326"/>
      <c r="G93" s="329"/>
      <c r="H93" s="309"/>
    </row>
    <row r="94" spans="2:8" ht="204" customHeight="1" thickBot="1" x14ac:dyDescent="0.3">
      <c r="B94" s="317"/>
      <c r="C94" s="324"/>
      <c r="D94" s="324"/>
      <c r="E94" s="324"/>
      <c r="F94" s="327"/>
      <c r="G94" s="330"/>
      <c r="H94" s="309"/>
    </row>
    <row r="95" spans="2:8" x14ac:dyDescent="0.25">
      <c r="B95" s="42"/>
      <c r="C95" s="42"/>
      <c r="D95" s="42"/>
      <c r="E95" s="42"/>
      <c r="F95" s="42"/>
      <c r="G95" s="42"/>
    </row>
    <row r="96" spans="2:8" ht="15.75" x14ac:dyDescent="0.25">
      <c r="B96" s="310" t="s">
        <v>268</v>
      </c>
      <c r="C96" s="311"/>
      <c r="D96" s="311"/>
      <c r="E96" s="311"/>
      <c r="F96" s="311"/>
      <c r="G96" s="311"/>
      <c r="H96" s="311"/>
    </row>
    <row r="97" spans="2:8" x14ac:dyDescent="0.25">
      <c r="B97" s="81" t="s">
        <v>269</v>
      </c>
      <c r="C97" s="81" t="s">
        <v>270</v>
      </c>
      <c r="D97" s="81" t="s">
        <v>271</v>
      </c>
      <c r="E97" s="81" t="s">
        <v>272</v>
      </c>
      <c r="F97" s="81" t="s">
        <v>273</v>
      </c>
      <c r="G97" s="81" t="s">
        <v>274</v>
      </c>
      <c r="H97" s="81" t="s">
        <v>275</v>
      </c>
    </row>
    <row r="98" spans="2:8" x14ac:dyDescent="0.25">
      <c r="B98" s="68"/>
      <c r="C98" s="69"/>
      <c r="D98" s="69"/>
      <c r="E98" s="69"/>
      <c r="F98" s="69"/>
      <c r="G98" s="69"/>
      <c r="H98" s="69"/>
    </row>
    <row r="99" spans="2:8" x14ac:dyDescent="0.25">
      <c r="B99" s="68"/>
      <c r="C99" s="69"/>
      <c r="D99" s="69"/>
      <c r="E99" s="69"/>
      <c r="F99" s="69"/>
      <c r="G99" s="69"/>
      <c r="H99" s="69"/>
    </row>
    <row r="100" spans="2:8" x14ac:dyDescent="0.25">
      <c r="B100" s="68"/>
      <c r="C100" s="69"/>
      <c r="D100" s="69"/>
      <c r="E100" s="69"/>
      <c r="F100" s="69"/>
      <c r="G100" s="69"/>
      <c r="H100" s="69"/>
    </row>
    <row r="101" spans="2:8" x14ac:dyDescent="0.25">
      <c r="B101" s="81" t="s">
        <v>276</v>
      </c>
      <c r="C101" s="312">
        <f>SUM(H98:H100)</f>
        <v>0</v>
      </c>
      <c r="D101" s="312"/>
      <c r="E101" s="312"/>
      <c r="F101" s="312"/>
      <c r="G101" s="312"/>
      <c r="H101" s="312"/>
    </row>
    <row r="105" spans="2:8" x14ac:dyDescent="0.25">
      <c r="B105" s="350" t="s">
        <v>252</v>
      </c>
      <c r="C105" s="351"/>
      <c r="D105" s="350" t="s">
        <v>312</v>
      </c>
      <c r="E105" s="351"/>
      <c r="F105" s="350" t="s">
        <v>253</v>
      </c>
      <c r="G105" s="351"/>
    </row>
    <row r="106" spans="2:8" ht="32.1" customHeight="1" x14ac:dyDescent="0.25">
      <c r="B106" s="338"/>
      <c r="C106" s="339"/>
      <c r="D106" s="340"/>
      <c r="E106" s="341"/>
      <c r="F106" s="338"/>
      <c r="G106" s="344"/>
      <c r="H106" s="65" t="s">
        <v>254</v>
      </c>
    </row>
    <row r="107" spans="2:8" ht="29.1" customHeight="1" x14ac:dyDescent="0.25">
      <c r="B107" s="345"/>
      <c r="C107" s="346"/>
      <c r="D107" s="342"/>
      <c r="E107" s="343"/>
      <c r="F107" s="338"/>
      <c r="G107" s="339"/>
    </row>
    <row r="108" spans="2:8" ht="30" customHeight="1" x14ac:dyDescent="0.25">
      <c r="B108" s="338"/>
      <c r="C108" s="339"/>
      <c r="D108" s="342"/>
      <c r="E108" s="343"/>
      <c r="F108" s="338"/>
      <c r="G108" s="339"/>
    </row>
    <row r="109" spans="2:8" ht="27.95" customHeight="1" x14ac:dyDescent="0.25">
      <c r="B109" s="338"/>
      <c r="C109" s="339"/>
      <c r="D109" s="342"/>
      <c r="E109" s="343"/>
      <c r="F109" s="347"/>
      <c r="G109" s="344"/>
    </row>
    <row r="110" spans="2:8" ht="15.75" thickBot="1" x14ac:dyDescent="0.3">
      <c r="B110" s="340"/>
      <c r="C110" s="341"/>
      <c r="D110" s="342"/>
      <c r="E110" s="343"/>
      <c r="F110" s="348"/>
      <c r="G110" s="349"/>
    </row>
    <row r="111" spans="2:8" ht="15.75" thickBot="1" x14ac:dyDescent="0.3">
      <c r="B111" s="331" t="s">
        <v>255</v>
      </c>
      <c r="C111" s="332"/>
      <c r="D111" s="332"/>
      <c r="E111" s="332"/>
      <c r="F111" s="332"/>
      <c r="G111" s="333"/>
    </row>
    <row r="112" spans="2:8" ht="15.75" thickBot="1" x14ac:dyDescent="0.3">
      <c r="B112" s="334"/>
      <c r="C112" s="335"/>
      <c r="D112" s="335"/>
      <c r="E112" s="335"/>
      <c r="F112" s="335"/>
      <c r="G112" s="336"/>
    </row>
    <row r="113" spans="2:8" x14ac:dyDescent="0.25">
      <c r="B113" s="66"/>
      <c r="C113" s="66"/>
      <c r="D113" s="66"/>
      <c r="E113" s="66"/>
      <c r="F113" s="66"/>
      <c r="G113" s="66"/>
    </row>
    <row r="114" spans="2:8" ht="15.75" thickBot="1" x14ac:dyDescent="0.3"/>
    <row r="115" spans="2:8" x14ac:dyDescent="0.25">
      <c r="B115" s="318" t="s">
        <v>256</v>
      </c>
      <c r="C115" s="318" t="s">
        <v>257</v>
      </c>
      <c r="D115" s="318" t="s">
        <v>258</v>
      </c>
      <c r="E115" s="318" t="s">
        <v>259</v>
      </c>
      <c r="F115" s="318" t="s">
        <v>260</v>
      </c>
      <c r="G115" s="318" t="s">
        <v>261</v>
      </c>
    </row>
    <row r="116" spans="2:8" ht="15.75" thickBot="1" x14ac:dyDescent="0.3">
      <c r="B116" s="337"/>
      <c r="C116" s="319"/>
      <c r="D116" s="319"/>
      <c r="E116" s="319"/>
      <c r="F116" s="319"/>
      <c r="G116" s="319"/>
    </row>
    <row r="117" spans="2:8" x14ac:dyDescent="0.25">
      <c r="B117" s="313"/>
      <c r="C117" s="313"/>
      <c r="D117" s="313"/>
      <c r="E117" s="313"/>
      <c r="F117" s="313"/>
      <c r="G117" s="313"/>
    </row>
    <row r="118" spans="2:8" x14ac:dyDescent="0.25">
      <c r="B118" s="314"/>
      <c r="C118" s="314"/>
      <c r="D118" s="314"/>
      <c r="E118" s="314"/>
      <c r="F118" s="314"/>
      <c r="G118" s="314"/>
    </row>
    <row r="119" spans="2:8" x14ac:dyDescent="0.25">
      <c r="B119" s="314"/>
      <c r="C119" s="314"/>
      <c r="D119" s="314"/>
      <c r="E119" s="314"/>
      <c r="F119" s="314"/>
      <c r="G119" s="314"/>
    </row>
    <row r="120" spans="2:8" x14ac:dyDescent="0.25">
      <c r="B120" s="314"/>
      <c r="C120" s="314"/>
      <c r="D120" s="314"/>
      <c r="E120" s="314"/>
      <c r="F120" s="314"/>
      <c r="G120" s="314"/>
    </row>
    <row r="121" spans="2:8" ht="15.75" thickBot="1" x14ac:dyDescent="0.3">
      <c r="B121" s="314"/>
      <c r="C121" s="314"/>
      <c r="D121" s="314"/>
      <c r="E121" s="314"/>
      <c r="F121" s="314"/>
      <c r="G121" s="314"/>
    </row>
    <row r="122" spans="2:8" x14ac:dyDescent="0.25">
      <c r="B122" s="315" t="s">
        <v>262</v>
      </c>
      <c r="C122" s="318" t="s">
        <v>263</v>
      </c>
      <c r="D122" s="320" t="s">
        <v>264</v>
      </c>
      <c r="E122" s="320" t="s">
        <v>265</v>
      </c>
      <c r="F122" s="320" t="s">
        <v>266</v>
      </c>
      <c r="G122" s="320" t="s">
        <v>267</v>
      </c>
    </row>
    <row r="123" spans="2:8" ht="15.75" thickBot="1" x14ac:dyDescent="0.3">
      <c r="B123" s="316"/>
      <c r="C123" s="319"/>
      <c r="D123" s="321"/>
      <c r="E123" s="321"/>
      <c r="F123" s="321"/>
      <c r="G123" s="321"/>
    </row>
    <row r="124" spans="2:8" x14ac:dyDescent="0.25">
      <c r="B124" s="316"/>
      <c r="C124" s="322"/>
      <c r="D124" s="322"/>
      <c r="E124" s="322"/>
      <c r="F124" s="325"/>
      <c r="G124" s="328"/>
      <c r="H124" s="309"/>
    </row>
    <row r="125" spans="2:8" x14ac:dyDescent="0.25">
      <c r="B125" s="316"/>
      <c r="C125" s="323"/>
      <c r="D125" s="323"/>
      <c r="E125" s="323"/>
      <c r="F125" s="326"/>
      <c r="G125" s="329"/>
      <c r="H125" s="309"/>
    </row>
    <row r="126" spans="2:8" x14ac:dyDescent="0.25">
      <c r="B126" s="316"/>
      <c r="C126" s="323"/>
      <c r="D126" s="323"/>
      <c r="E126" s="323"/>
      <c r="F126" s="326"/>
      <c r="G126" s="329"/>
      <c r="H126" s="309"/>
    </row>
    <row r="127" spans="2:8" x14ac:dyDescent="0.25">
      <c r="B127" s="316"/>
      <c r="C127" s="323"/>
      <c r="D127" s="323"/>
      <c r="E127" s="323"/>
      <c r="F127" s="326"/>
      <c r="G127" s="329"/>
      <c r="H127" s="309"/>
    </row>
    <row r="128" spans="2:8" ht="204" customHeight="1" thickBot="1" x14ac:dyDescent="0.3">
      <c r="B128" s="317"/>
      <c r="C128" s="324"/>
      <c r="D128" s="324"/>
      <c r="E128" s="324"/>
      <c r="F128" s="327"/>
      <c r="G128" s="330"/>
      <c r="H128" s="309"/>
    </row>
    <row r="129" spans="2:8" x14ac:dyDescent="0.25">
      <c r="B129" s="42"/>
      <c r="C129" s="42"/>
      <c r="D129" s="42"/>
      <c r="E129" s="42"/>
      <c r="F129" s="42"/>
      <c r="G129" s="42"/>
    </row>
    <row r="130" spans="2:8" ht="15.75" x14ac:dyDescent="0.25">
      <c r="B130" s="310" t="s">
        <v>268</v>
      </c>
      <c r="C130" s="311"/>
      <c r="D130" s="311"/>
      <c r="E130" s="311"/>
      <c r="F130" s="311"/>
      <c r="G130" s="311"/>
      <c r="H130" s="311"/>
    </row>
    <row r="131" spans="2:8" x14ac:dyDescent="0.25">
      <c r="B131" s="81" t="s">
        <v>269</v>
      </c>
      <c r="C131" s="81" t="s">
        <v>270</v>
      </c>
      <c r="D131" s="81" t="s">
        <v>271</v>
      </c>
      <c r="E131" s="81" t="s">
        <v>272</v>
      </c>
      <c r="F131" s="81" t="s">
        <v>273</v>
      </c>
      <c r="G131" s="81" t="s">
        <v>274</v>
      </c>
      <c r="H131" s="81" t="s">
        <v>275</v>
      </c>
    </row>
    <row r="132" spans="2:8" x14ac:dyDescent="0.25">
      <c r="B132" s="68"/>
      <c r="C132" s="69"/>
      <c r="D132" s="69"/>
      <c r="E132" s="69"/>
      <c r="F132" s="69"/>
      <c r="G132" s="69"/>
      <c r="H132" s="69"/>
    </row>
    <row r="133" spans="2:8" x14ac:dyDescent="0.25">
      <c r="B133" s="68"/>
      <c r="C133" s="69"/>
      <c r="D133" s="69"/>
      <c r="E133" s="69"/>
      <c r="F133" s="69"/>
      <c r="G133" s="69"/>
      <c r="H133" s="69"/>
    </row>
    <row r="134" spans="2:8" x14ac:dyDescent="0.25">
      <c r="B134" s="68"/>
      <c r="C134" s="69"/>
      <c r="D134" s="69"/>
      <c r="E134" s="69"/>
      <c r="F134" s="69"/>
      <c r="G134" s="69"/>
      <c r="H134" s="69"/>
    </row>
    <row r="135" spans="2:8" x14ac:dyDescent="0.25">
      <c r="B135" s="81" t="s">
        <v>276</v>
      </c>
      <c r="C135" s="312">
        <f>SUM(H132:H134)</f>
        <v>0</v>
      </c>
      <c r="D135" s="312"/>
      <c r="E135" s="312"/>
      <c r="F135" s="312"/>
      <c r="G135" s="312"/>
      <c r="H135" s="312"/>
    </row>
    <row r="139" spans="2:8" x14ac:dyDescent="0.25">
      <c r="B139" s="350" t="s">
        <v>252</v>
      </c>
      <c r="C139" s="351"/>
      <c r="D139" s="350" t="s">
        <v>313</v>
      </c>
      <c r="E139" s="351"/>
      <c r="F139" s="350" t="s">
        <v>253</v>
      </c>
      <c r="G139" s="351"/>
    </row>
    <row r="140" spans="2:8" ht="32.1" customHeight="1" x14ac:dyDescent="0.25">
      <c r="B140" s="338"/>
      <c r="C140" s="339"/>
      <c r="D140" s="340"/>
      <c r="E140" s="341"/>
      <c r="F140" s="338"/>
      <c r="G140" s="344"/>
      <c r="H140" s="65" t="s">
        <v>254</v>
      </c>
    </row>
    <row r="141" spans="2:8" ht="29.1" customHeight="1" x14ac:dyDescent="0.25">
      <c r="B141" s="345"/>
      <c r="C141" s="346"/>
      <c r="D141" s="342"/>
      <c r="E141" s="343"/>
      <c r="F141" s="338"/>
      <c r="G141" s="339"/>
    </row>
    <row r="142" spans="2:8" ht="30" customHeight="1" x14ac:dyDescent="0.25">
      <c r="B142" s="338"/>
      <c r="C142" s="339"/>
      <c r="D142" s="342"/>
      <c r="E142" s="343"/>
      <c r="F142" s="338"/>
      <c r="G142" s="339"/>
    </row>
    <row r="143" spans="2:8" ht="27.95" customHeight="1" x14ac:dyDescent="0.25">
      <c r="B143" s="338"/>
      <c r="C143" s="339"/>
      <c r="D143" s="342"/>
      <c r="E143" s="343"/>
      <c r="F143" s="347"/>
      <c r="G143" s="344"/>
    </row>
    <row r="144" spans="2:8" ht="15.75" thickBot="1" x14ac:dyDescent="0.3">
      <c r="B144" s="340"/>
      <c r="C144" s="341"/>
      <c r="D144" s="342"/>
      <c r="E144" s="343"/>
      <c r="F144" s="348"/>
      <c r="G144" s="349"/>
    </row>
    <row r="145" spans="2:8" ht="15.75" thickBot="1" x14ac:dyDescent="0.3">
      <c r="B145" s="331" t="s">
        <v>255</v>
      </c>
      <c r="C145" s="332"/>
      <c r="D145" s="332"/>
      <c r="E145" s="332"/>
      <c r="F145" s="332"/>
      <c r="G145" s="333"/>
    </row>
    <row r="146" spans="2:8" ht="15.75" thickBot="1" x14ac:dyDescent="0.3">
      <c r="B146" s="334"/>
      <c r="C146" s="335"/>
      <c r="D146" s="335"/>
      <c r="E146" s="335"/>
      <c r="F146" s="335"/>
      <c r="G146" s="336"/>
    </row>
    <row r="147" spans="2:8" x14ac:dyDescent="0.25">
      <c r="B147" s="66"/>
      <c r="C147" s="66"/>
      <c r="D147" s="66"/>
      <c r="E147" s="66"/>
      <c r="F147" s="66"/>
      <c r="G147" s="66"/>
    </row>
    <row r="148" spans="2:8" ht="15.75" thickBot="1" x14ac:dyDescent="0.3"/>
    <row r="149" spans="2:8" x14ac:dyDescent="0.25">
      <c r="B149" s="318" t="s">
        <v>256</v>
      </c>
      <c r="C149" s="318" t="s">
        <v>257</v>
      </c>
      <c r="D149" s="318" t="s">
        <v>258</v>
      </c>
      <c r="E149" s="318" t="s">
        <v>259</v>
      </c>
      <c r="F149" s="318" t="s">
        <v>260</v>
      </c>
      <c r="G149" s="318" t="s">
        <v>261</v>
      </c>
    </row>
    <row r="150" spans="2:8" ht="15.75" thickBot="1" x14ac:dyDescent="0.3">
      <c r="B150" s="337"/>
      <c r="C150" s="319"/>
      <c r="D150" s="319"/>
      <c r="E150" s="319"/>
      <c r="F150" s="319"/>
      <c r="G150" s="319"/>
    </row>
    <row r="151" spans="2:8" x14ac:dyDescent="0.25">
      <c r="B151" s="313"/>
      <c r="C151" s="313"/>
      <c r="D151" s="313"/>
      <c r="E151" s="313"/>
      <c r="F151" s="313"/>
      <c r="G151" s="313"/>
    </row>
    <row r="152" spans="2:8" x14ac:dyDescent="0.25">
      <c r="B152" s="314"/>
      <c r="C152" s="314"/>
      <c r="D152" s="314"/>
      <c r="E152" s="314"/>
      <c r="F152" s="314"/>
      <c r="G152" s="314"/>
    </row>
    <row r="153" spans="2:8" x14ac:dyDescent="0.25">
      <c r="B153" s="314"/>
      <c r="C153" s="314"/>
      <c r="D153" s="314"/>
      <c r="E153" s="314"/>
      <c r="F153" s="314"/>
      <c r="G153" s="314"/>
    </row>
    <row r="154" spans="2:8" x14ac:dyDescent="0.25">
      <c r="B154" s="314"/>
      <c r="C154" s="314"/>
      <c r="D154" s="314"/>
      <c r="E154" s="314"/>
      <c r="F154" s="314"/>
      <c r="G154" s="314"/>
    </row>
    <row r="155" spans="2:8" ht="15.75" thickBot="1" x14ac:dyDescent="0.3">
      <c r="B155" s="314"/>
      <c r="C155" s="314"/>
      <c r="D155" s="314"/>
      <c r="E155" s="314"/>
      <c r="F155" s="314"/>
      <c r="G155" s="314"/>
    </row>
    <row r="156" spans="2:8" x14ac:dyDescent="0.25">
      <c r="B156" s="315" t="s">
        <v>262</v>
      </c>
      <c r="C156" s="318" t="s">
        <v>263</v>
      </c>
      <c r="D156" s="320" t="s">
        <v>264</v>
      </c>
      <c r="E156" s="320" t="s">
        <v>265</v>
      </c>
      <c r="F156" s="320" t="s">
        <v>266</v>
      </c>
      <c r="G156" s="320" t="s">
        <v>267</v>
      </c>
    </row>
    <row r="157" spans="2:8" ht="15.75" thickBot="1" x14ac:dyDescent="0.3">
      <c r="B157" s="316"/>
      <c r="C157" s="319"/>
      <c r="D157" s="321"/>
      <c r="E157" s="321"/>
      <c r="F157" s="321"/>
      <c r="G157" s="321"/>
    </row>
    <row r="158" spans="2:8" x14ac:dyDescent="0.25">
      <c r="B158" s="316"/>
      <c r="C158" s="322"/>
      <c r="D158" s="322"/>
      <c r="E158" s="322"/>
      <c r="F158" s="325"/>
      <c r="G158" s="328"/>
      <c r="H158" s="309"/>
    </row>
    <row r="159" spans="2:8" x14ac:dyDescent="0.25">
      <c r="B159" s="316"/>
      <c r="C159" s="323"/>
      <c r="D159" s="323"/>
      <c r="E159" s="323"/>
      <c r="F159" s="326"/>
      <c r="G159" s="329"/>
      <c r="H159" s="309"/>
    </row>
    <row r="160" spans="2:8" x14ac:dyDescent="0.25">
      <c r="B160" s="316"/>
      <c r="C160" s="323"/>
      <c r="D160" s="323"/>
      <c r="E160" s="323"/>
      <c r="F160" s="326"/>
      <c r="G160" s="329"/>
      <c r="H160" s="309"/>
    </row>
    <row r="161" spans="2:8" x14ac:dyDescent="0.25">
      <c r="B161" s="316"/>
      <c r="C161" s="323"/>
      <c r="D161" s="323"/>
      <c r="E161" s="323"/>
      <c r="F161" s="326"/>
      <c r="G161" s="329"/>
      <c r="H161" s="309"/>
    </row>
    <row r="162" spans="2:8" ht="204" customHeight="1" thickBot="1" x14ac:dyDescent="0.3">
      <c r="B162" s="317"/>
      <c r="C162" s="324"/>
      <c r="D162" s="324"/>
      <c r="E162" s="324"/>
      <c r="F162" s="327"/>
      <c r="G162" s="330"/>
      <c r="H162" s="309"/>
    </row>
    <row r="163" spans="2:8" x14ac:dyDescent="0.25">
      <c r="B163" s="42"/>
      <c r="C163" s="42"/>
      <c r="D163" s="42"/>
      <c r="E163" s="42"/>
      <c r="F163" s="42"/>
      <c r="G163" s="42"/>
    </row>
    <row r="164" spans="2:8" ht="15.75" x14ac:dyDescent="0.25">
      <c r="B164" s="310" t="s">
        <v>268</v>
      </c>
      <c r="C164" s="311"/>
      <c r="D164" s="311"/>
      <c r="E164" s="311"/>
      <c r="F164" s="311"/>
      <c r="G164" s="311"/>
      <c r="H164" s="311"/>
    </row>
    <row r="165" spans="2:8" x14ac:dyDescent="0.25">
      <c r="B165" s="81" t="s">
        <v>269</v>
      </c>
      <c r="C165" s="81" t="s">
        <v>270</v>
      </c>
      <c r="D165" s="81" t="s">
        <v>271</v>
      </c>
      <c r="E165" s="81" t="s">
        <v>272</v>
      </c>
      <c r="F165" s="81" t="s">
        <v>273</v>
      </c>
      <c r="G165" s="81" t="s">
        <v>274</v>
      </c>
      <c r="H165" s="81" t="s">
        <v>275</v>
      </c>
    </row>
    <row r="166" spans="2:8" x14ac:dyDescent="0.25">
      <c r="B166" s="68"/>
      <c r="C166" s="69"/>
      <c r="D166" s="69"/>
      <c r="E166" s="69"/>
      <c r="F166" s="69"/>
      <c r="G166" s="69"/>
      <c r="H166" s="69"/>
    </row>
    <row r="167" spans="2:8" x14ac:dyDescent="0.25">
      <c r="B167" s="68"/>
      <c r="C167" s="69"/>
      <c r="D167" s="69"/>
      <c r="E167" s="69"/>
      <c r="F167" s="69"/>
      <c r="G167" s="69"/>
      <c r="H167" s="69"/>
    </row>
    <row r="168" spans="2:8" x14ac:dyDescent="0.25">
      <c r="B168" s="68"/>
      <c r="C168" s="69"/>
      <c r="D168" s="69"/>
      <c r="E168" s="69"/>
      <c r="F168" s="69"/>
      <c r="G168" s="69"/>
      <c r="H168" s="69"/>
    </row>
    <row r="169" spans="2:8" x14ac:dyDescent="0.25">
      <c r="B169" s="81" t="s">
        <v>276</v>
      </c>
      <c r="C169" s="312">
        <f>SUM(H166:H168)</f>
        <v>0</v>
      </c>
      <c r="D169" s="312"/>
      <c r="E169" s="312"/>
      <c r="F169" s="312"/>
      <c r="G169" s="312"/>
      <c r="H169" s="312"/>
    </row>
    <row r="173" spans="2:8" x14ac:dyDescent="0.25">
      <c r="B173" s="350" t="s">
        <v>252</v>
      </c>
      <c r="C173" s="351"/>
      <c r="D173" s="350" t="s">
        <v>314</v>
      </c>
      <c r="E173" s="351"/>
      <c r="F173" s="350" t="s">
        <v>253</v>
      </c>
      <c r="G173" s="351"/>
    </row>
    <row r="174" spans="2:8" ht="32.1" customHeight="1" x14ac:dyDescent="0.25">
      <c r="B174" s="338"/>
      <c r="C174" s="339"/>
      <c r="D174" s="340"/>
      <c r="E174" s="341"/>
      <c r="F174" s="338"/>
      <c r="G174" s="344"/>
      <c r="H174" s="65" t="s">
        <v>254</v>
      </c>
    </row>
    <row r="175" spans="2:8" ht="29.1" customHeight="1" x14ac:dyDescent="0.25">
      <c r="B175" s="345"/>
      <c r="C175" s="346"/>
      <c r="D175" s="342"/>
      <c r="E175" s="343"/>
      <c r="F175" s="338"/>
      <c r="G175" s="339"/>
    </row>
    <row r="176" spans="2:8" ht="30" customHeight="1" x14ac:dyDescent="0.25">
      <c r="B176" s="338"/>
      <c r="C176" s="339"/>
      <c r="D176" s="342"/>
      <c r="E176" s="343"/>
      <c r="F176" s="338"/>
      <c r="G176" s="339"/>
    </row>
    <row r="177" spans="2:8" ht="27.95" customHeight="1" x14ac:dyDescent="0.25">
      <c r="B177" s="338"/>
      <c r="C177" s="339"/>
      <c r="D177" s="342"/>
      <c r="E177" s="343"/>
      <c r="F177" s="347"/>
      <c r="G177" s="344"/>
    </row>
    <row r="178" spans="2:8" ht="15.75" thickBot="1" x14ac:dyDescent="0.3">
      <c r="B178" s="340"/>
      <c r="C178" s="341"/>
      <c r="D178" s="342"/>
      <c r="E178" s="343"/>
      <c r="F178" s="348"/>
      <c r="G178" s="349"/>
    </row>
    <row r="179" spans="2:8" ht="15.75" thickBot="1" x14ac:dyDescent="0.3">
      <c r="B179" s="331" t="s">
        <v>255</v>
      </c>
      <c r="C179" s="332"/>
      <c r="D179" s="332"/>
      <c r="E179" s="332"/>
      <c r="F179" s="332"/>
      <c r="G179" s="333"/>
    </row>
    <row r="180" spans="2:8" ht="15.75" thickBot="1" x14ac:dyDescent="0.3">
      <c r="B180" s="334"/>
      <c r="C180" s="335"/>
      <c r="D180" s="335"/>
      <c r="E180" s="335"/>
      <c r="F180" s="335"/>
      <c r="G180" s="336"/>
    </row>
    <row r="181" spans="2:8" x14ac:dyDescent="0.25">
      <c r="B181" s="66"/>
      <c r="C181" s="66"/>
      <c r="D181" s="66"/>
      <c r="E181" s="66"/>
      <c r="F181" s="66"/>
      <c r="G181" s="66"/>
    </row>
    <row r="182" spans="2:8" ht="15.75" thickBot="1" x14ac:dyDescent="0.3"/>
    <row r="183" spans="2:8" x14ac:dyDescent="0.25">
      <c r="B183" s="318" t="s">
        <v>256</v>
      </c>
      <c r="C183" s="318" t="s">
        <v>257</v>
      </c>
      <c r="D183" s="318" t="s">
        <v>258</v>
      </c>
      <c r="E183" s="318" t="s">
        <v>259</v>
      </c>
      <c r="F183" s="318" t="s">
        <v>260</v>
      </c>
      <c r="G183" s="318" t="s">
        <v>261</v>
      </c>
    </row>
    <row r="184" spans="2:8" ht="15.75" thickBot="1" x14ac:dyDescent="0.3">
      <c r="B184" s="337"/>
      <c r="C184" s="319"/>
      <c r="D184" s="319"/>
      <c r="E184" s="319"/>
      <c r="F184" s="319"/>
      <c r="G184" s="319"/>
    </row>
    <row r="185" spans="2:8" x14ac:dyDescent="0.25">
      <c r="B185" s="313"/>
      <c r="C185" s="313"/>
      <c r="D185" s="313"/>
      <c r="E185" s="313"/>
      <c r="F185" s="313"/>
      <c r="G185" s="313"/>
    </row>
    <row r="186" spans="2:8" x14ac:dyDescent="0.25">
      <c r="B186" s="314"/>
      <c r="C186" s="314"/>
      <c r="D186" s="314"/>
      <c r="E186" s="314"/>
      <c r="F186" s="314"/>
      <c r="G186" s="314"/>
    </row>
    <row r="187" spans="2:8" x14ac:dyDescent="0.25">
      <c r="B187" s="314"/>
      <c r="C187" s="314"/>
      <c r="D187" s="314"/>
      <c r="E187" s="314"/>
      <c r="F187" s="314"/>
      <c r="G187" s="314"/>
    </row>
    <row r="188" spans="2:8" x14ac:dyDescent="0.25">
      <c r="B188" s="314"/>
      <c r="C188" s="314"/>
      <c r="D188" s="314"/>
      <c r="E188" s="314"/>
      <c r="F188" s="314"/>
      <c r="G188" s="314"/>
    </row>
    <row r="189" spans="2:8" ht="15.75" thickBot="1" x14ac:dyDescent="0.3">
      <c r="B189" s="314"/>
      <c r="C189" s="314"/>
      <c r="D189" s="314"/>
      <c r="E189" s="314"/>
      <c r="F189" s="314"/>
      <c r="G189" s="314"/>
    </row>
    <row r="190" spans="2:8" x14ac:dyDescent="0.25">
      <c r="B190" s="315" t="s">
        <v>262</v>
      </c>
      <c r="C190" s="318" t="s">
        <v>263</v>
      </c>
      <c r="D190" s="320" t="s">
        <v>264</v>
      </c>
      <c r="E190" s="320" t="s">
        <v>265</v>
      </c>
      <c r="F190" s="320" t="s">
        <v>266</v>
      </c>
      <c r="G190" s="320" t="s">
        <v>267</v>
      </c>
    </row>
    <row r="191" spans="2:8" ht="15.75" thickBot="1" x14ac:dyDescent="0.3">
      <c r="B191" s="316"/>
      <c r="C191" s="319"/>
      <c r="D191" s="321"/>
      <c r="E191" s="321"/>
      <c r="F191" s="321"/>
      <c r="G191" s="321"/>
    </row>
    <row r="192" spans="2:8" x14ac:dyDescent="0.25">
      <c r="B192" s="316"/>
      <c r="C192" s="322"/>
      <c r="D192" s="322"/>
      <c r="E192" s="322"/>
      <c r="F192" s="325"/>
      <c r="G192" s="328"/>
      <c r="H192" s="309"/>
    </row>
    <row r="193" spans="2:8" x14ac:dyDescent="0.25">
      <c r="B193" s="316"/>
      <c r="C193" s="323"/>
      <c r="D193" s="323"/>
      <c r="E193" s="323"/>
      <c r="F193" s="326"/>
      <c r="G193" s="329"/>
      <c r="H193" s="309"/>
    </row>
    <row r="194" spans="2:8" x14ac:dyDescent="0.25">
      <c r="B194" s="316"/>
      <c r="C194" s="323"/>
      <c r="D194" s="323"/>
      <c r="E194" s="323"/>
      <c r="F194" s="326"/>
      <c r="G194" s="329"/>
      <c r="H194" s="309"/>
    </row>
    <row r="195" spans="2:8" x14ac:dyDescent="0.25">
      <c r="B195" s="316"/>
      <c r="C195" s="323"/>
      <c r="D195" s="323"/>
      <c r="E195" s="323"/>
      <c r="F195" s="326"/>
      <c r="G195" s="329"/>
      <c r="H195" s="309"/>
    </row>
    <row r="196" spans="2:8" ht="204" customHeight="1" thickBot="1" x14ac:dyDescent="0.3">
      <c r="B196" s="317"/>
      <c r="C196" s="324"/>
      <c r="D196" s="324"/>
      <c r="E196" s="324"/>
      <c r="F196" s="327"/>
      <c r="G196" s="330"/>
      <c r="H196" s="309"/>
    </row>
    <row r="197" spans="2:8" x14ac:dyDescent="0.25">
      <c r="B197" s="42"/>
      <c r="C197" s="42"/>
      <c r="D197" s="42"/>
      <c r="E197" s="42"/>
      <c r="F197" s="42"/>
      <c r="G197" s="42"/>
    </row>
    <row r="198" spans="2:8" ht="15.75" x14ac:dyDescent="0.25">
      <c r="B198" s="310" t="s">
        <v>268</v>
      </c>
      <c r="C198" s="311"/>
      <c r="D198" s="311"/>
      <c r="E198" s="311"/>
      <c r="F198" s="311"/>
      <c r="G198" s="311"/>
      <c r="H198" s="311"/>
    </row>
    <row r="199" spans="2:8" x14ac:dyDescent="0.25">
      <c r="B199" s="81" t="s">
        <v>269</v>
      </c>
      <c r="C199" s="81" t="s">
        <v>270</v>
      </c>
      <c r="D199" s="81" t="s">
        <v>271</v>
      </c>
      <c r="E199" s="81" t="s">
        <v>272</v>
      </c>
      <c r="F199" s="81" t="s">
        <v>273</v>
      </c>
      <c r="G199" s="81" t="s">
        <v>274</v>
      </c>
      <c r="H199" s="81" t="s">
        <v>275</v>
      </c>
    </row>
    <row r="200" spans="2:8" x14ac:dyDescent="0.25">
      <c r="B200" s="68"/>
      <c r="C200" s="69"/>
      <c r="D200" s="69"/>
      <c r="E200" s="69"/>
      <c r="F200" s="69"/>
      <c r="G200" s="69"/>
      <c r="H200" s="69"/>
    </row>
    <row r="201" spans="2:8" x14ac:dyDescent="0.25">
      <c r="B201" s="68"/>
      <c r="C201" s="69"/>
      <c r="D201" s="69"/>
      <c r="E201" s="69"/>
      <c r="F201" s="69"/>
      <c r="G201" s="69"/>
      <c r="H201" s="69"/>
    </row>
    <row r="202" spans="2:8" x14ac:dyDescent="0.25">
      <c r="B202" s="68"/>
      <c r="C202" s="69"/>
      <c r="D202" s="69"/>
      <c r="E202" s="69"/>
      <c r="F202" s="69"/>
      <c r="G202" s="69"/>
      <c r="H202" s="69"/>
    </row>
    <row r="203" spans="2:8" x14ac:dyDescent="0.25">
      <c r="B203" s="81" t="s">
        <v>276</v>
      </c>
      <c r="C203" s="312">
        <f>SUM(H200:H202)</f>
        <v>0</v>
      </c>
      <c r="D203" s="312"/>
      <c r="E203" s="312"/>
      <c r="F203" s="312"/>
      <c r="G203" s="312"/>
      <c r="H203" s="312"/>
    </row>
    <row r="207" spans="2:8" x14ac:dyDescent="0.25">
      <c r="B207" s="350" t="s">
        <v>252</v>
      </c>
      <c r="C207" s="351"/>
      <c r="D207" s="350" t="s">
        <v>315</v>
      </c>
      <c r="E207" s="351"/>
      <c r="F207" s="350" t="s">
        <v>253</v>
      </c>
      <c r="G207" s="351"/>
    </row>
    <row r="208" spans="2:8" ht="32.1" customHeight="1" x14ac:dyDescent="0.25">
      <c r="B208" s="338"/>
      <c r="C208" s="339"/>
      <c r="D208" s="340"/>
      <c r="E208" s="341"/>
      <c r="F208" s="338"/>
      <c r="G208" s="344"/>
      <c r="H208" s="65" t="s">
        <v>254</v>
      </c>
    </row>
    <row r="209" spans="2:7" ht="29.1" customHeight="1" x14ac:dyDescent="0.25">
      <c r="B209" s="345"/>
      <c r="C209" s="346"/>
      <c r="D209" s="342"/>
      <c r="E209" s="343"/>
      <c r="F209" s="338"/>
      <c r="G209" s="339"/>
    </row>
    <row r="210" spans="2:7" ht="30" customHeight="1" x14ac:dyDescent="0.25">
      <c r="B210" s="338"/>
      <c r="C210" s="339"/>
      <c r="D210" s="342"/>
      <c r="E210" s="343"/>
      <c r="F210" s="338"/>
      <c r="G210" s="339"/>
    </row>
    <row r="211" spans="2:7" ht="27.95" customHeight="1" x14ac:dyDescent="0.25">
      <c r="B211" s="338"/>
      <c r="C211" s="339"/>
      <c r="D211" s="342"/>
      <c r="E211" s="343"/>
      <c r="F211" s="347"/>
      <c r="G211" s="344"/>
    </row>
    <row r="212" spans="2:7" ht="15.75" thickBot="1" x14ac:dyDescent="0.3">
      <c r="B212" s="340"/>
      <c r="C212" s="341"/>
      <c r="D212" s="342"/>
      <c r="E212" s="343"/>
      <c r="F212" s="348"/>
      <c r="G212" s="349"/>
    </row>
    <row r="213" spans="2:7" ht="15.75" thickBot="1" x14ac:dyDescent="0.3">
      <c r="B213" s="331" t="s">
        <v>255</v>
      </c>
      <c r="C213" s="332"/>
      <c r="D213" s="332"/>
      <c r="E213" s="332"/>
      <c r="F213" s="332"/>
      <c r="G213" s="333"/>
    </row>
    <row r="214" spans="2:7" ht="15.75" thickBot="1" x14ac:dyDescent="0.3">
      <c r="B214" s="334"/>
      <c r="C214" s="335"/>
      <c r="D214" s="335"/>
      <c r="E214" s="335"/>
      <c r="F214" s="335"/>
      <c r="G214" s="336"/>
    </row>
    <row r="215" spans="2:7" x14ac:dyDescent="0.25">
      <c r="B215" s="66"/>
      <c r="C215" s="66"/>
      <c r="D215" s="66"/>
      <c r="E215" s="66"/>
      <c r="F215" s="66"/>
      <c r="G215" s="66"/>
    </row>
    <row r="216" spans="2:7" ht="15.75" thickBot="1" x14ac:dyDescent="0.3"/>
    <row r="217" spans="2:7" x14ac:dyDescent="0.25">
      <c r="B217" s="318" t="s">
        <v>256</v>
      </c>
      <c r="C217" s="318" t="s">
        <v>257</v>
      </c>
      <c r="D217" s="318" t="s">
        <v>258</v>
      </c>
      <c r="E217" s="318" t="s">
        <v>259</v>
      </c>
      <c r="F217" s="318" t="s">
        <v>260</v>
      </c>
      <c r="G217" s="318" t="s">
        <v>261</v>
      </c>
    </row>
    <row r="218" spans="2:7" ht="15.75" thickBot="1" x14ac:dyDescent="0.3">
      <c r="B218" s="337"/>
      <c r="C218" s="319"/>
      <c r="D218" s="319"/>
      <c r="E218" s="319"/>
      <c r="F218" s="319"/>
      <c r="G218" s="319"/>
    </row>
    <row r="219" spans="2:7" x14ac:dyDescent="0.25">
      <c r="B219" s="313"/>
      <c r="C219" s="313"/>
      <c r="D219" s="313"/>
      <c r="E219" s="313"/>
      <c r="F219" s="313"/>
      <c r="G219" s="313"/>
    </row>
    <row r="220" spans="2:7" x14ac:dyDescent="0.25">
      <c r="B220" s="314"/>
      <c r="C220" s="314"/>
      <c r="D220" s="314"/>
      <c r="E220" s="314"/>
      <c r="F220" s="314"/>
      <c r="G220" s="314"/>
    </row>
    <row r="221" spans="2:7" x14ac:dyDescent="0.25">
      <c r="B221" s="314"/>
      <c r="C221" s="314"/>
      <c r="D221" s="314"/>
      <c r="E221" s="314"/>
      <c r="F221" s="314"/>
      <c r="G221" s="314"/>
    </row>
    <row r="222" spans="2:7" x14ac:dyDescent="0.25">
      <c r="B222" s="314"/>
      <c r="C222" s="314"/>
      <c r="D222" s="314"/>
      <c r="E222" s="314"/>
      <c r="F222" s="314"/>
      <c r="G222" s="314"/>
    </row>
    <row r="223" spans="2:7" ht="15.75" thickBot="1" x14ac:dyDescent="0.3">
      <c r="B223" s="314"/>
      <c r="C223" s="314"/>
      <c r="D223" s="314"/>
      <c r="E223" s="314"/>
      <c r="F223" s="314"/>
      <c r="G223" s="314"/>
    </row>
    <row r="224" spans="2:7" x14ac:dyDescent="0.25">
      <c r="B224" s="315" t="s">
        <v>262</v>
      </c>
      <c r="C224" s="318" t="s">
        <v>263</v>
      </c>
      <c r="D224" s="320" t="s">
        <v>264</v>
      </c>
      <c r="E224" s="320" t="s">
        <v>265</v>
      </c>
      <c r="F224" s="320" t="s">
        <v>266</v>
      </c>
      <c r="G224" s="320" t="s">
        <v>267</v>
      </c>
    </row>
    <row r="225" spans="2:8" ht="15.75" thickBot="1" x14ac:dyDescent="0.3">
      <c r="B225" s="316"/>
      <c r="C225" s="319"/>
      <c r="D225" s="321"/>
      <c r="E225" s="321"/>
      <c r="F225" s="321"/>
      <c r="G225" s="321"/>
    </row>
    <row r="226" spans="2:8" x14ac:dyDescent="0.25">
      <c r="B226" s="316"/>
      <c r="C226" s="322"/>
      <c r="D226" s="322"/>
      <c r="E226" s="322"/>
      <c r="F226" s="325"/>
      <c r="G226" s="328"/>
      <c r="H226" s="309"/>
    </row>
    <row r="227" spans="2:8" x14ac:dyDescent="0.25">
      <c r="B227" s="316"/>
      <c r="C227" s="323"/>
      <c r="D227" s="323"/>
      <c r="E227" s="323"/>
      <c r="F227" s="326"/>
      <c r="G227" s="329"/>
      <c r="H227" s="309"/>
    </row>
    <row r="228" spans="2:8" x14ac:dyDescent="0.25">
      <c r="B228" s="316"/>
      <c r="C228" s="323"/>
      <c r="D228" s="323"/>
      <c r="E228" s="323"/>
      <c r="F228" s="326"/>
      <c r="G228" s="329"/>
      <c r="H228" s="309"/>
    </row>
    <row r="229" spans="2:8" x14ac:dyDescent="0.25">
      <c r="B229" s="316"/>
      <c r="C229" s="323"/>
      <c r="D229" s="323"/>
      <c r="E229" s="323"/>
      <c r="F229" s="326"/>
      <c r="G229" s="329"/>
      <c r="H229" s="309"/>
    </row>
    <row r="230" spans="2:8" ht="204" customHeight="1" thickBot="1" x14ac:dyDescent="0.3">
      <c r="B230" s="317"/>
      <c r="C230" s="324"/>
      <c r="D230" s="324"/>
      <c r="E230" s="324"/>
      <c r="F230" s="327"/>
      <c r="G230" s="330"/>
      <c r="H230" s="309"/>
    </row>
    <row r="231" spans="2:8" x14ac:dyDescent="0.25">
      <c r="B231" s="42"/>
      <c r="C231" s="42"/>
      <c r="D231" s="42"/>
      <c r="E231" s="42"/>
      <c r="F231" s="42"/>
      <c r="G231" s="42"/>
    </row>
    <row r="232" spans="2:8" ht="15.75" x14ac:dyDescent="0.25">
      <c r="B232" s="310" t="s">
        <v>268</v>
      </c>
      <c r="C232" s="311"/>
      <c r="D232" s="311"/>
      <c r="E232" s="311"/>
      <c r="F232" s="311"/>
      <c r="G232" s="311"/>
      <c r="H232" s="311"/>
    </row>
    <row r="233" spans="2:8" x14ac:dyDescent="0.25">
      <c r="B233" s="81" t="s">
        <v>269</v>
      </c>
      <c r="C233" s="81" t="s">
        <v>270</v>
      </c>
      <c r="D233" s="81" t="s">
        <v>271</v>
      </c>
      <c r="E233" s="81" t="s">
        <v>272</v>
      </c>
      <c r="F233" s="81" t="s">
        <v>273</v>
      </c>
      <c r="G233" s="81" t="s">
        <v>274</v>
      </c>
      <c r="H233" s="81" t="s">
        <v>275</v>
      </c>
    </row>
    <row r="234" spans="2:8" x14ac:dyDescent="0.25">
      <c r="B234" s="68"/>
      <c r="C234" s="69"/>
      <c r="D234" s="69"/>
      <c r="E234" s="69"/>
      <c r="F234" s="69"/>
      <c r="G234" s="69"/>
      <c r="H234" s="69"/>
    </row>
    <row r="235" spans="2:8" x14ac:dyDescent="0.25">
      <c r="B235" s="68"/>
      <c r="C235" s="69"/>
      <c r="D235" s="69"/>
      <c r="E235" s="69"/>
      <c r="F235" s="69"/>
      <c r="G235" s="69"/>
      <c r="H235" s="69"/>
    </row>
    <row r="236" spans="2:8" x14ac:dyDescent="0.25">
      <c r="B236" s="68"/>
      <c r="C236" s="69"/>
      <c r="D236" s="69"/>
      <c r="E236" s="69"/>
      <c r="F236" s="69"/>
      <c r="G236" s="69"/>
      <c r="H236" s="69"/>
    </row>
    <row r="237" spans="2:8" x14ac:dyDescent="0.25">
      <c r="B237" s="81" t="s">
        <v>276</v>
      </c>
      <c r="C237" s="312">
        <f>SUM(H234:H236)</f>
        <v>0</v>
      </c>
      <c r="D237" s="312"/>
      <c r="E237" s="312"/>
      <c r="F237" s="312"/>
      <c r="G237" s="312"/>
      <c r="H237" s="312"/>
    </row>
    <row r="241" spans="2:8" x14ac:dyDescent="0.25">
      <c r="B241" s="350" t="s">
        <v>252</v>
      </c>
      <c r="C241" s="351"/>
      <c r="D241" s="350" t="s">
        <v>316</v>
      </c>
      <c r="E241" s="351"/>
      <c r="F241" s="350" t="s">
        <v>253</v>
      </c>
      <c r="G241" s="351"/>
    </row>
    <row r="242" spans="2:8" ht="32.1" customHeight="1" x14ac:dyDescent="0.25">
      <c r="B242" s="338"/>
      <c r="C242" s="339"/>
      <c r="D242" s="340"/>
      <c r="E242" s="341"/>
      <c r="F242" s="338"/>
      <c r="G242" s="344"/>
      <c r="H242" s="65" t="s">
        <v>254</v>
      </c>
    </row>
    <row r="243" spans="2:8" ht="29.1" customHeight="1" x14ac:dyDescent="0.25">
      <c r="B243" s="345"/>
      <c r="C243" s="346"/>
      <c r="D243" s="342"/>
      <c r="E243" s="343"/>
      <c r="F243" s="338"/>
      <c r="G243" s="339"/>
    </row>
    <row r="244" spans="2:8" ht="30" customHeight="1" x14ac:dyDescent="0.25">
      <c r="B244" s="338"/>
      <c r="C244" s="339"/>
      <c r="D244" s="342"/>
      <c r="E244" s="343"/>
      <c r="F244" s="338"/>
      <c r="G244" s="339"/>
    </row>
    <row r="245" spans="2:8" ht="27.95" customHeight="1" x14ac:dyDescent="0.25">
      <c r="B245" s="338"/>
      <c r="C245" s="339"/>
      <c r="D245" s="342"/>
      <c r="E245" s="343"/>
      <c r="F245" s="347"/>
      <c r="G245" s="344"/>
    </row>
    <row r="246" spans="2:8" ht="15.75" thickBot="1" x14ac:dyDescent="0.3">
      <c r="B246" s="340"/>
      <c r="C246" s="341"/>
      <c r="D246" s="342"/>
      <c r="E246" s="343"/>
      <c r="F246" s="348"/>
      <c r="G246" s="349"/>
    </row>
    <row r="247" spans="2:8" ht="15.75" thickBot="1" x14ac:dyDescent="0.3">
      <c r="B247" s="331" t="s">
        <v>255</v>
      </c>
      <c r="C247" s="332"/>
      <c r="D247" s="332"/>
      <c r="E247" s="332"/>
      <c r="F247" s="332"/>
      <c r="G247" s="333"/>
    </row>
    <row r="248" spans="2:8" ht="15.75" thickBot="1" x14ac:dyDescent="0.3">
      <c r="B248" s="334"/>
      <c r="C248" s="335"/>
      <c r="D248" s="335"/>
      <c r="E248" s="335"/>
      <c r="F248" s="335"/>
      <c r="G248" s="336"/>
    </row>
    <row r="249" spans="2:8" x14ac:dyDescent="0.25">
      <c r="B249" s="66"/>
      <c r="C249" s="66"/>
      <c r="D249" s="66"/>
      <c r="E249" s="66"/>
      <c r="F249" s="66"/>
      <c r="G249" s="66"/>
    </row>
    <row r="250" spans="2:8" ht="15.75" thickBot="1" x14ac:dyDescent="0.3"/>
    <row r="251" spans="2:8" x14ac:dyDescent="0.25">
      <c r="B251" s="318" t="s">
        <v>256</v>
      </c>
      <c r="C251" s="318" t="s">
        <v>257</v>
      </c>
      <c r="D251" s="318" t="s">
        <v>258</v>
      </c>
      <c r="E251" s="318" t="s">
        <v>259</v>
      </c>
      <c r="F251" s="318" t="s">
        <v>260</v>
      </c>
      <c r="G251" s="318" t="s">
        <v>261</v>
      </c>
    </row>
    <row r="252" spans="2:8" ht="15.75" thickBot="1" x14ac:dyDescent="0.3">
      <c r="B252" s="337"/>
      <c r="C252" s="319"/>
      <c r="D252" s="319"/>
      <c r="E252" s="319"/>
      <c r="F252" s="319"/>
      <c r="G252" s="319"/>
    </row>
    <row r="253" spans="2:8" x14ac:dyDescent="0.25">
      <c r="B253" s="313"/>
      <c r="C253" s="313"/>
      <c r="D253" s="313"/>
      <c r="E253" s="313"/>
      <c r="F253" s="313"/>
      <c r="G253" s="313"/>
    </row>
    <row r="254" spans="2:8" x14ac:dyDescent="0.25">
      <c r="B254" s="314"/>
      <c r="C254" s="314"/>
      <c r="D254" s="314"/>
      <c r="E254" s="314"/>
      <c r="F254" s="314"/>
      <c r="G254" s="314"/>
    </row>
    <row r="255" spans="2:8" x14ac:dyDescent="0.25">
      <c r="B255" s="314"/>
      <c r="C255" s="314"/>
      <c r="D255" s="314"/>
      <c r="E255" s="314"/>
      <c r="F255" s="314"/>
      <c r="G255" s="314"/>
    </row>
    <row r="256" spans="2:8" x14ac:dyDescent="0.25">
      <c r="B256" s="314"/>
      <c r="C256" s="314"/>
      <c r="D256" s="314"/>
      <c r="E256" s="314"/>
      <c r="F256" s="314"/>
      <c r="G256" s="314"/>
    </row>
    <row r="257" spans="2:8" ht="15.75" thickBot="1" x14ac:dyDescent="0.3">
      <c r="B257" s="314"/>
      <c r="C257" s="314"/>
      <c r="D257" s="314"/>
      <c r="E257" s="314"/>
      <c r="F257" s="314"/>
      <c r="G257" s="314"/>
    </row>
    <row r="258" spans="2:8" x14ac:dyDescent="0.25">
      <c r="B258" s="315" t="s">
        <v>262</v>
      </c>
      <c r="C258" s="318" t="s">
        <v>263</v>
      </c>
      <c r="D258" s="320" t="s">
        <v>264</v>
      </c>
      <c r="E258" s="320" t="s">
        <v>265</v>
      </c>
      <c r="F258" s="320" t="s">
        <v>266</v>
      </c>
      <c r="G258" s="320" t="s">
        <v>267</v>
      </c>
    </row>
    <row r="259" spans="2:8" ht="15.75" thickBot="1" x14ac:dyDescent="0.3">
      <c r="B259" s="316"/>
      <c r="C259" s="319"/>
      <c r="D259" s="321"/>
      <c r="E259" s="321"/>
      <c r="F259" s="321"/>
      <c r="G259" s="321"/>
    </row>
    <row r="260" spans="2:8" x14ac:dyDescent="0.25">
      <c r="B260" s="316"/>
      <c r="C260" s="322"/>
      <c r="D260" s="322"/>
      <c r="E260" s="322"/>
      <c r="F260" s="325"/>
      <c r="G260" s="328"/>
      <c r="H260" s="309"/>
    </row>
    <row r="261" spans="2:8" x14ac:dyDescent="0.25">
      <c r="B261" s="316"/>
      <c r="C261" s="323"/>
      <c r="D261" s="323"/>
      <c r="E261" s="323"/>
      <c r="F261" s="326"/>
      <c r="G261" s="329"/>
      <c r="H261" s="309"/>
    </row>
    <row r="262" spans="2:8" x14ac:dyDescent="0.25">
      <c r="B262" s="316"/>
      <c r="C262" s="323"/>
      <c r="D262" s="323"/>
      <c r="E262" s="323"/>
      <c r="F262" s="326"/>
      <c r="G262" s="329"/>
      <c r="H262" s="309"/>
    </row>
    <row r="263" spans="2:8" x14ac:dyDescent="0.25">
      <c r="B263" s="316"/>
      <c r="C263" s="323"/>
      <c r="D263" s="323"/>
      <c r="E263" s="323"/>
      <c r="F263" s="326"/>
      <c r="G263" s="329"/>
      <c r="H263" s="309"/>
    </row>
    <row r="264" spans="2:8" ht="204" customHeight="1" thickBot="1" x14ac:dyDescent="0.3">
      <c r="B264" s="317"/>
      <c r="C264" s="324"/>
      <c r="D264" s="324"/>
      <c r="E264" s="324"/>
      <c r="F264" s="327"/>
      <c r="G264" s="330"/>
      <c r="H264" s="309"/>
    </row>
    <row r="265" spans="2:8" x14ac:dyDescent="0.25">
      <c r="B265" s="42"/>
      <c r="C265" s="42"/>
      <c r="D265" s="42"/>
      <c r="E265" s="42"/>
      <c r="F265" s="42"/>
      <c r="G265" s="42"/>
    </row>
    <row r="266" spans="2:8" ht="15.75" x14ac:dyDescent="0.25">
      <c r="B266" s="310" t="s">
        <v>268</v>
      </c>
      <c r="C266" s="311"/>
      <c r="D266" s="311"/>
      <c r="E266" s="311"/>
      <c r="F266" s="311"/>
      <c r="G266" s="311"/>
      <c r="H266" s="311"/>
    </row>
    <row r="267" spans="2:8" x14ac:dyDescent="0.25">
      <c r="B267" s="81" t="s">
        <v>269</v>
      </c>
      <c r="C267" s="81" t="s">
        <v>270</v>
      </c>
      <c r="D267" s="81" t="s">
        <v>271</v>
      </c>
      <c r="E267" s="81" t="s">
        <v>272</v>
      </c>
      <c r="F267" s="81" t="s">
        <v>273</v>
      </c>
      <c r="G267" s="81" t="s">
        <v>274</v>
      </c>
      <c r="H267" s="81" t="s">
        <v>275</v>
      </c>
    </row>
    <row r="268" spans="2:8" x14ac:dyDescent="0.25">
      <c r="B268" s="68"/>
      <c r="C268" s="69"/>
      <c r="D268" s="69"/>
      <c r="E268" s="69"/>
      <c r="F268" s="69"/>
      <c r="G268" s="69"/>
      <c r="H268" s="69"/>
    </row>
    <row r="269" spans="2:8" x14ac:dyDescent="0.25">
      <c r="B269" s="68"/>
      <c r="C269" s="69"/>
      <c r="D269" s="69"/>
      <c r="E269" s="69"/>
      <c r="F269" s="69"/>
      <c r="G269" s="69"/>
      <c r="H269" s="69"/>
    </row>
    <row r="270" spans="2:8" x14ac:dyDescent="0.25">
      <c r="B270" s="68"/>
      <c r="C270" s="69"/>
      <c r="D270" s="69"/>
      <c r="E270" s="69"/>
      <c r="F270" s="69"/>
      <c r="G270" s="69"/>
      <c r="H270" s="69"/>
    </row>
    <row r="271" spans="2:8" x14ac:dyDescent="0.25">
      <c r="B271" s="81" t="s">
        <v>276</v>
      </c>
      <c r="C271" s="312">
        <f>SUM(H268:H270)</f>
        <v>0</v>
      </c>
      <c r="D271" s="312"/>
      <c r="E271" s="312"/>
      <c r="F271" s="312"/>
      <c r="G271" s="312"/>
      <c r="H271" s="312"/>
    </row>
    <row r="275" spans="2:8" x14ac:dyDescent="0.25">
      <c r="B275" s="350" t="s">
        <v>252</v>
      </c>
      <c r="C275" s="351"/>
      <c r="D275" s="350" t="s">
        <v>317</v>
      </c>
      <c r="E275" s="351"/>
      <c r="F275" s="350" t="s">
        <v>253</v>
      </c>
      <c r="G275" s="351"/>
    </row>
    <row r="276" spans="2:8" ht="32.1" customHeight="1" x14ac:dyDescent="0.25">
      <c r="B276" s="338"/>
      <c r="C276" s="339"/>
      <c r="D276" s="340"/>
      <c r="E276" s="341"/>
      <c r="F276" s="338"/>
      <c r="G276" s="344"/>
      <c r="H276" s="65" t="s">
        <v>254</v>
      </c>
    </row>
    <row r="277" spans="2:8" ht="29.1" customHeight="1" x14ac:dyDescent="0.25">
      <c r="B277" s="345"/>
      <c r="C277" s="346"/>
      <c r="D277" s="342"/>
      <c r="E277" s="343"/>
      <c r="F277" s="338"/>
      <c r="G277" s="339"/>
    </row>
    <row r="278" spans="2:8" ht="30" customHeight="1" x14ac:dyDescent="0.25">
      <c r="B278" s="338"/>
      <c r="C278" s="339"/>
      <c r="D278" s="342"/>
      <c r="E278" s="343"/>
      <c r="F278" s="338"/>
      <c r="G278" s="339"/>
    </row>
    <row r="279" spans="2:8" ht="27.95" customHeight="1" x14ac:dyDescent="0.25">
      <c r="B279" s="338"/>
      <c r="C279" s="339"/>
      <c r="D279" s="342"/>
      <c r="E279" s="343"/>
      <c r="F279" s="347"/>
      <c r="G279" s="344"/>
    </row>
    <row r="280" spans="2:8" ht="15.75" thickBot="1" x14ac:dyDescent="0.3">
      <c r="B280" s="340"/>
      <c r="C280" s="341"/>
      <c r="D280" s="342"/>
      <c r="E280" s="343"/>
      <c r="F280" s="348"/>
      <c r="G280" s="349"/>
    </row>
    <row r="281" spans="2:8" ht="15.75" thickBot="1" x14ac:dyDescent="0.3">
      <c r="B281" s="331" t="s">
        <v>255</v>
      </c>
      <c r="C281" s="332"/>
      <c r="D281" s="332"/>
      <c r="E281" s="332"/>
      <c r="F281" s="332"/>
      <c r="G281" s="333"/>
    </row>
    <row r="282" spans="2:8" ht="15.75" thickBot="1" x14ac:dyDescent="0.3">
      <c r="B282" s="334"/>
      <c r="C282" s="335"/>
      <c r="D282" s="335"/>
      <c r="E282" s="335"/>
      <c r="F282" s="335"/>
      <c r="G282" s="336"/>
    </row>
    <row r="283" spans="2:8" x14ac:dyDescent="0.25">
      <c r="B283" s="66"/>
      <c r="C283" s="66"/>
      <c r="D283" s="66"/>
      <c r="E283" s="66"/>
      <c r="F283" s="66"/>
      <c r="G283" s="66"/>
    </row>
    <row r="284" spans="2:8" ht="15.75" thickBot="1" x14ac:dyDescent="0.3"/>
    <row r="285" spans="2:8" x14ac:dyDescent="0.25">
      <c r="B285" s="318" t="s">
        <v>256</v>
      </c>
      <c r="C285" s="318" t="s">
        <v>257</v>
      </c>
      <c r="D285" s="318" t="s">
        <v>258</v>
      </c>
      <c r="E285" s="318" t="s">
        <v>259</v>
      </c>
      <c r="F285" s="318" t="s">
        <v>260</v>
      </c>
      <c r="G285" s="318" t="s">
        <v>261</v>
      </c>
    </row>
    <row r="286" spans="2:8" ht="15.75" thickBot="1" x14ac:dyDescent="0.3">
      <c r="B286" s="337"/>
      <c r="C286" s="319"/>
      <c r="D286" s="319"/>
      <c r="E286" s="319"/>
      <c r="F286" s="319"/>
      <c r="G286" s="319"/>
    </row>
    <row r="287" spans="2:8" x14ac:dyDescent="0.25">
      <c r="B287" s="313"/>
      <c r="C287" s="313"/>
      <c r="D287" s="313"/>
      <c r="E287" s="313"/>
      <c r="F287" s="313"/>
      <c r="G287" s="313"/>
    </row>
    <row r="288" spans="2:8" x14ac:dyDescent="0.25">
      <c r="B288" s="314"/>
      <c r="C288" s="314"/>
      <c r="D288" s="314"/>
      <c r="E288" s="314"/>
      <c r="F288" s="314"/>
      <c r="G288" s="314"/>
    </row>
    <row r="289" spans="2:8" x14ac:dyDescent="0.25">
      <c r="B289" s="314"/>
      <c r="C289" s="314"/>
      <c r="D289" s="314"/>
      <c r="E289" s="314"/>
      <c r="F289" s="314"/>
      <c r="G289" s="314"/>
    </row>
    <row r="290" spans="2:8" x14ac:dyDescent="0.25">
      <c r="B290" s="314"/>
      <c r="C290" s="314"/>
      <c r="D290" s="314"/>
      <c r="E290" s="314"/>
      <c r="F290" s="314"/>
      <c r="G290" s="314"/>
    </row>
    <row r="291" spans="2:8" ht="15.75" thickBot="1" x14ac:dyDescent="0.3">
      <c r="B291" s="314"/>
      <c r="C291" s="314"/>
      <c r="D291" s="314"/>
      <c r="E291" s="314"/>
      <c r="F291" s="314"/>
      <c r="G291" s="314"/>
    </row>
    <row r="292" spans="2:8" x14ac:dyDescent="0.25">
      <c r="B292" s="315" t="s">
        <v>262</v>
      </c>
      <c r="C292" s="318" t="s">
        <v>263</v>
      </c>
      <c r="D292" s="320" t="s">
        <v>264</v>
      </c>
      <c r="E292" s="320" t="s">
        <v>265</v>
      </c>
      <c r="F292" s="320" t="s">
        <v>266</v>
      </c>
      <c r="G292" s="320" t="s">
        <v>267</v>
      </c>
    </row>
    <row r="293" spans="2:8" ht="15.75" thickBot="1" x14ac:dyDescent="0.3">
      <c r="B293" s="316"/>
      <c r="C293" s="319"/>
      <c r="D293" s="321"/>
      <c r="E293" s="321"/>
      <c r="F293" s="321"/>
      <c r="G293" s="321"/>
    </row>
    <row r="294" spans="2:8" x14ac:dyDescent="0.25">
      <c r="B294" s="316"/>
      <c r="C294" s="322"/>
      <c r="D294" s="322"/>
      <c r="E294" s="322"/>
      <c r="F294" s="325"/>
      <c r="G294" s="328"/>
      <c r="H294" s="309"/>
    </row>
    <row r="295" spans="2:8" x14ac:dyDescent="0.25">
      <c r="B295" s="316"/>
      <c r="C295" s="323"/>
      <c r="D295" s="323"/>
      <c r="E295" s="323"/>
      <c r="F295" s="326"/>
      <c r="G295" s="329"/>
      <c r="H295" s="309"/>
    </row>
    <row r="296" spans="2:8" x14ac:dyDescent="0.25">
      <c r="B296" s="316"/>
      <c r="C296" s="323"/>
      <c r="D296" s="323"/>
      <c r="E296" s="323"/>
      <c r="F296" s="326"/>
      <c r="G296" s="329"/>
      <c r="H296" s="309"/>
    </row>
    <row r="297" spans="2:8" x14ac:dyDescent="0.25">
      <c r="B297" s="316"/>
      <c r="C297" s="323"/>
      <c r="D297" s="323"/>
      <c r="E297" s="323"/>
      <c r="F297" s="326"/>
      <c r="G297" s="329"/>
      <c r="H297" s="309"/>
    </row>
    <row r="298" spans="2:8" ht="204" customHeight="1" thickBot="1" x14ac:dyDescent="0.3">
      <c r="B298" s="317"/>
      <c r="C298" s="324"/>
      <c r="D298" s="324"/>
      <c r="E298" s="324"/>
      <c r="F298" s="327"/>
      <c r="G298" s="330"/>
      <c r="H298" s="309"/>
    </row>
    <row r="299" spans="2:8" x14ac:dyDescent="0.25">
      <c r="B299" s="42"/>
      <c r="C299" s="42"/>
      <c r="D299" s="42"/>
      <c r="E299" s="42"/>
      <c r="F299" s="42"/>
      <c r="G299" s="42"/>
    </row>
    <row r="300" spans="2:8" ht="15.75" x14ac:dyDescent="0.25">
      <c r="B300" s="310" t="s">
        <v>268</v>
      </c>
      <c r="C300" s="311"/>
      <c r="D300" s="311"/>
      <c r="E300" s="311"/>
      <c r="F300" s="311"/>
      <c r="G300" s="311"/>
      <c r="H300" s="311"/>
    </row>
    <row r="301" spans="2:8" x14ac:dyDescent="0.25">
      <c r="B301" s="81" t="s">
        <v>269</v>
      </c>
      <c r="C301" s="81" t="s">
        <v>270</v>
      </c>
      <c r="D301" s="81" t="s">
        <v>271</v>
      </c>
      <c r="E301" s="81" t="s">
        <v>272</v>
      </c>
      <c r="F301" s="81" t="s">
        <v>273</v>
      </c>
      <c r="G301" s="81" t="s">
        <v>274</v>
      </c>
      <c r="H301" s="81" t="s">
        <v>275</v>
      </c>
    </row>
    <row r="302" spans="2:8" x14ac:dyDescent="0.25">
      <c r="B302" s="68"/>
      <c r="C302" s="69"/>
      <c r="D302" s="69"/>
      <c r="E302" s="69"/>
      <c r="F302" s="69"/>
      <c r="G302" s="69"/>
      <c r="H302" s="69"/>
    </row>
    <row r="303" spans="2:8" x14ac:dyDescent="0.25">
      <c r="B303" s="68"/>
      <c r="C303" s="69"/>
      <c r="D303" s="69"/>
      <c r="E303" s="69"/>
      <c r="F303" s="69"/>
      <c r="G303" s="69"/>
      <c r="H303" s="69"/>
    </row>
    <row r="304" spans="2:8" x14ac:dyDescent="0.25">
      <c r="B304" s="68"/>
      <c r="C304" s="69"/>
      <c r="D304" s="69"/>
      <c r="E304" s="69"/>
      <c r="F304" s="69"/>
      <c r="G304" s="69"/>
      <c r="H304" s="69"/>
    </row>
    <row r="305" spans="2:8" x14ac:dyDescent="0.25">
      <c r="B305" s="81" t="s">
        <v>276</v>
      </c>
      <c r="C305" s="312">
        <f>SUM(H302:H304)</f>
        <v>0</v>
      </c>
      <c r="D305" s="312"/>
      <c r="E305" s="312"/>
      <c r="F305" s="312"/>
      <c r="G305" s="312"/>
      <c r="H305" s="312"/>
    </row>
    <row r="309" spans="2:8" x14ac:dyDescent="0.25">
      <c r="B309" s="350" t="s">
        <v>252</v>
      </c>
      <c r="C309" s="351"/>
      <c r="D309" s="350" t="s">
        <v>318</v>
      </c>
      <c r="E309" s="351"/>
      <c r="F309" s="350" t="s">
        <v>253</v>
      </c>
      <c r="G309" s="351"/>
    </row>
    <row r="310" spans="2:8" ht="32.1" customHeight="1" x14ac:dyDescent="0.25">
      <c r="B310" s="338"/>
      <c r="C310" s="339"/>
      <c r="D310" s="340"/>
      <c r="E310" s="341"/>
      <c r="F310" s="338"/>
      <c r="G310" s="344"/>
      <c r="H310" s="65" t="s">
        <v>254</v>
      </c>
    </row>
    <row r="311" spans="2:8" ht="29.1" customHeight="1" x14ac:dyDescent="0.25">
      <c r="B311" s="345"/>
      <c r="C311" s="346"/>
      <c r="D311" s="342"/>
      <c r="E311" s="343"/>
      <c r="F311" s="338"/>
      <c r="G311" s="339"/>
    </row>
    <row r="312" spans="2:8" ht="30" customHeight="1" x14ac:dyDescent="0.25">
      <c r="B312" s="338"/>
      <c r="C312" s="339"/>
      <c r="D312" s="342"/>
      <c r="E312" s="343"/>
      <c r="F312" s="338"/>
      <c r="G312" s="339"/>
    </row>
    <row r="313" spans="2:8" ht="27.95" customHeight="1" x14ac:dyDescent="0.25">
      <c r="B313" s="338"/>
      <c r="C313" s="339"/>
      <c r="D313" s="342"/>
      <c r="E313" s="343"/>
      <c r="F313" s="347"/>
      <c r="G313" s="344"/>
    </row>
    <row r="314" spans="2:8" ht="15.75" thickBot="1" x14ac:dyDescent="0.3">
      <c r="B314" s="340"/>
      <c r="C314" s="341"/>
      <c r="D314" s="342"/>
      <c r="E314" s="343"/>
      <c r="F314" s="348"/>
      <c r="G314" s="349"/>
    </row>
    <row r="315" spans="2:8" ht="15.75" thickBot="1" x14ac:dyDescent="0.3">
      <c r="B315" s="331" t="s">
        <v>255</v>
      </c>
      <c r="C315" s="332"/>
      <c r="D315" s="332"/>
      <c r="E315" s="332"/>
      <c r="F315" s="332"/>
      <c r="G315" s="333"/>
    </row>
    <row r="316" spans="2:8" ht="15.75" thickBot="1" x14ac:dyDescent="0.3">
      <c r="B316" s="334"/>
      <c r="C316" s="335"/>
      <c r="D316" s="335"/>
      <c r="E316" s="335"/>
      <c r="F316" s="335"/>
      <c r="G316" s="336"/>
    </row>
    <row r="317" spans="2:8" x14ac:dyDescent="0.25">
      <c r="B317" s="66"/>
      <c r="C317" s="66"/>
      <c r="D317" s="66"/>
      <c r="E317" s="66"/>
      <c r="F317" s="66"/>
      <c r="G317" s="66"/>
    </row>
    <row r="318" spans="2:8" ht="15.75" thickBot="1" x14ac:dyDescent="0.3"/>
    <row r="319" spans="2:8" x14ac:dyDescent="0.25">
      <c r="B319" s="318" t="s">
        <v>256</v>
      </c>
      <c r="C319" s="318" t="s">
        <v>257</v>
      </c>
      <c r="D319" s="318" t="s">
        <v>258</v>
      </c>
      <c r="E319" s="318" t="s">
        <v>259</v>
      </c>
      <c r="F319" s="318" t="s">
        <v>260</v>
      </c>
      <c r="G319" s="318" t="s">
        <v>261</v>
      </c>
    </row>
    <row r="320" spans="2:8" ht="15.75" thickBot="1" x14ac:dyDescent="0.3">
      <c r="B320" s="337"/>
      <c r="C320" s="319"/>
      <c r="D320" s="319"/>
      <c r="E320" s="319"/>
      <c r="F320" s="319"/>
      <c r="G320" s="319"/>
    </row>
    <row r="321" spans="2:8" x14ac:dyDescent="0.25">
      <c r="B321" s="313"/>
      <c r="C321" s="313"/>
      <c r="D321" s="313"/>
      <c r="E321" s="313"/>
      <c r="F321" s="313"/>
      <c r="G321" s="313"/>
    </row>
    <row r="322" spans="2:8" x14ac:dyDescent="0.25">
      <c r="B322" s="314"/>
      <c r="C322" s="314"/>
      <c r="D322" s="314"/>
      <c r="E322" s="314"/>
      <c r="F322" s="314"/>
      <c r="G322" s="314"/>
    </row>
    <row r="323" spans="2:8" x14ac:dyDescent="0.25">
      <c r="B323" s="314"/>
      <c r="C323" s="314"/>
      <c r="D323" s="314"/>
      <c r="E323" s="314"/>
      <c r="F323" s="314"/>
      <c r="G323" s="314"/>
    </row>
    <row r="324" spans="2:8" x14ac:dyDescent="0.25">
      <c r="B324" s="314"/>
      <c r="C324" s="314"/>
      <c r="D324" s="314"/>
      <c r="E324" s="314"/>
      <c r="F324" s="314"/>
      <c r="G324" s="314"/>
    </row>
    <row r="325" spans="2:8" ht="15.75" thickBot="1" x14ac:dyDescent="0.3">
      <c r="B325" s="314"/>
      <c r="C325" s="314"/>
      <c r="D325" s="314"/>
      <c r="E325" s="314"/>
      <c r="F325" s="314"/>
      <c r="G325" s="314"/>
    </row>
    <row r="326" spans="2:8" x14ac:dyDescent="0.25">
      <c r="B326" s="315" t="s">
        <v>262</v>
      </c>
      <c r="C326" s="318" t="s">
        <v>263</v>
      </c>
      <c r="D326" s="320" t="s">
        <v>264</v>
      </c>
      <c r="E326" s="320" t="s">
        <v>265</v>
      </c>
      <c r="F326" s="320" t="s">
        <v>266</v>
      </c>
      <c r="G326" s="320" t="s">
        <v>267</v>
      </c>
    </row>
    <row r="327" spans="2:8" ht="15.75" thickBot="1" x14ac:dyDescent="0.3">
      <c r="B327" s="316"/>
      <c r="C327" s="319"/>
      <c r="D327" s="321"/>
      <c r="E327" s="321"/>
      <c r="F327" s="321"/>
      <c r="G327" s="321"/>
    </row>
    <row r="328" spans="2:8" x14ac:dyDescent="0.25">
      <c r="B328" s="316"/>
      <c r="C328" s="322"/>
      <c r="D328" s="322"/>
      <c r="E328" s="322"/>
      <c r="F328" s="325"/>
      <c r="G328" s="328"/>
      <c r="H328" s="309"/>
    </row>
    <row r="329" spans="2:8" x14ac:dyDescent="0.25">
      <c r="B329" s="316"/>
      <c r="C329" s="323"/>
      <c r="D329" s="323"/>
      <c r="E329" s="323"/>
      <c r="F329" s="326"/>
      <c r="G329" s="329"/>
      <c r="H329" s="309"/>
    </row>
    <row r="330" spans="2:8" x14ac:dyDescent="0.25">
      <c r="B330" s="316"/>
      <c r="C330" s="323"/>
      <c r="D330" s="323"/>
      <c r="E330" s="323"/>
      <c r="F330" s="326"/>
      <c r="G330" s="329"/>
      <c r="H330" s="309"/>
    </row>
    <row r="331" spans="2:8" x14ac:dyDescent="0.25">
      <c r="B331" s="316"/>
      <c r="C331" s="323"/>
      <c r="D331" s="323"/>
      <c r="E331" s="323"/>
      <c r="F331" s="326"/>
      <c r="G331" s="329"/>
      <c r="H331" s="309"/>
    </row>
    <row r="332" spans="2:8" ht="204" customHeight="1" thickBot="1" x14ac:dyDescent="0.3">
      <c r="B332" s="317"/>
      <c r="C332" s="324"/>
      <c r="D332" s="324"/>
      <c r="E332" s="324"/>
      <c r="F332" s="327"/>
      <c r="G332" s="330"/>
      <c r="H332" s="309"/>
    </row>
    <row r="333" spans="2:8" x14ac:dyDescent="0.25">
      <c r="B333" s="42"/>
      <c r="C333" s="42"/>
      <c r="D333" s="42"/>
      <c r="E333" s="42"/>
      <c r="F333" s="42"/>
      <c r="G333" s="42"/>
    </row>
    <row r="334" spans="2:8" ht="15.75" x14ac:dyDescent="0.25">
      <c r="B334" s="310" t="s">
        <v>268</v>
      </c>
      <c r="C334" s="311"/>
      <c r="D334" s="311"/>
      <c r="E334" s="311"/>
      <c r="F334" s="311"/>
      <c r="G334" s="311"/>
      <c r="H334" s="311"/>
    </row>
    <row r="335" spans="2:8" x14ac:dyDescent="0.25">
      <c r="B335" s="81" t="s">
        <v>269</v>
      </c>
      <c r="C335" s="81" t="s">
        <v>270</v>
      </c>
      <c r="D335" s="81" t="s">
        <v>271</v>
      </c>
      <c r="E335" s="81" t="s">
        <v>272</v>
      </c>
      <c r="F335" s="81" t="s">
        <v>273</v>
      </c>
      <c r="G335" s="81" t="s">
        <v>274</v>
      </c>
      <c r="H335" s="81" t="s">
        <v>275</v>
      </c>
    </row>
    <row r="336" spans="2:8" x14ac:dyDescent="0.25">
      <c r="B336" s="68"/>
      <c r="C336" s="69"/>
      <c r="D336" s="69"/>
      <c r="E336" s="69"/>
      <c r="F336" s="69"/>
      <c r="G336" s="69"/>
      <c r="H336" s="69"/>
    </row>
    <row r="337" spans="2:8" x14ac:dyDescent="0.25">
      <c r="B337" s="68"/>
      <c r="C337" s="69"/>
      <c r="D337" s="69"/>
      <c r="E337" s="69"/>
      <c r="F337" s="69"/>
      <c r="G337" s="69"/>
      <c r="H337" s="69"/>
    </row>
    <row r="338" spans="2:8" x14ac:dyDescent="0.25">
      <c r="B338" s="68"/>
      <c r="C338" s="69"/>
      <c r="D338" s="69"/>
      <c r="E338" s="69"/>
      <c r="F338" s="69"/>
      <c r="G338" s="69"/>
      <c r="H338" s="69"/>
    </row>
    <row r="339" spans="2:8" x14ac:dyDescent="0.25">
      <c r="B339" s="81" t="s">
        <v>276</v>
      </c>
      <c r="C339" s="312">
        <f>SUM(H336:H338)</f>
        <v>0</v>
      </c>
      <c r="D339" s="312"/>
      <c r="E339" s="312"/>
      <c r="F339" s="312"/>
      <c r="G339" s="312"/>
      <c r="H339" s="312"/>
    </row>
    <row r="343" spans="2:8" x14ac:dyDescent="0.25">
      <c r="B343" s="350" t="s">
        <v>252</v>
      </c>
      <c r="C343" s="351"/>
      <c r="D343" s="350" t="s">
        <v>319</v>
      </c>
      <c r="E343" s="351"/>
      <c r="F343" s="350" t="s">
        <v>253</v>
      </c>
      <c r="G343" s="351"/>
    </row>
    <row r="344" spans="2:8" ht="32.1" customHeight="1" x14ac:dyDescent="0.25">
      <c r="B344" s="338"/>
      <c r="C344" s="339"/>
      <c r="D344" s="340"/>
      <c r="E344" s="341"/>
      <c r="F344" s="338"/>
      <c r="G344" s="344"/>
      <c r="H344" s="65" t="s">
        <v>254</v>
      </c>
    </row>
    <row r="345" spans="2:8" ht="29.1" customHeight="1" x14ac:dyDescent="0.25">
      <c r="B345" s="345"/>
      <c r="C345" s="346"/>
      <c r="D345" s="342"/>
      <c r="E345" s="343"/>
      <c r="F345" s="338"/>
      <c r="G345" s="339"/>
    </row>
    <row r="346" spans="2:8" ht="30" customHeight="1" x14ac:dyDescent="0.25">
      <c r="B346" s="338"/>
      <c r="C346" s="339"/>
      <c r="D346" s="342"/>
      <c r="E346" s="343"/>
      <c r="F346" s="338"/>
      <c r="G346" s="339"/>
    </row>
    <row r="347" spans="2:8" ht="27.95" customHeight="1" x14ac:dyDescent="0.25">
      <c r="B347" s="338"/>
      <c r="C347" s="339"/>
      <c r="D347" s="342"/>
      <c r="E347" s="343"/>
      <c r="F347" s="347"/>
      <c r="G347" s="344"/>
    </row>
    <row r="348" spans="2:8" ht="15.75" thickBot="1" x14ac:dyDescent="0.3">
      <c r="B348" s="340"/>
      <c r="C348" s="341"/>
      <c r="D348" s="342"/>
      <c r="E348" s="343"/>
      <c r="F348" s="348"/>
      <c r="G348" s="349"/>
    </row>
    <row r="349" spans="2:8" ht="15.75" thickBot="1" x14ac:dyDescent="0.3">
      <c r="B349" s="331" t="s">
        <v>255</v>
      </c>
      <c r="C349" s="332"/>
      <c r="D349" s="332"/>
      <c r="E349" s="332"/>
      <c r="F349" s="332"/>
      <c r="G349" s="333"/>
    </row>
    <row r="350" spans="2:8" ht="15.75" thickBot="1" x14ac:dyDescent="0.3">
      <c r="B350" s="334"/>
      <c r="C350" s="335"/>
      <c r="D350" s="335"/>
      <c r="E350" s="335"/>
      <c r="F350" s="335"/>
      <c r="G350" s="336"/>
    </row>
    <row r="351" spans="2:8" x14ac:dyDescent="0.25">
      <c r="B351" s="66"/>
      <c r="C351" s="66"/>
      <c r="D351" s="66"/>
      <c r="E351" s="66"/>
      <c r="F351" s="66"/>
      <c r="G351" s="66"/>
    </row>
    <row r="352" spans="2:8" ht="15.75" thickBot="1" x14ac:dyDescent="0.3"/>
    <row r="353" spans="2:8" x14ac:dyDescent="0.25">
      <c r="B353" s="318" t="s">
        <v>256</v>
      </c>
      <c r="C353" s="318" t="s">
        <v>257</v>
      </c>
      <c r="D353" s="318" t="s">
        <v>258</v>
      </c>
      <c r="E353" s="318" t="s">
        <v>259</v>
      </c>
      <c r="F353" s="318" t="s">
        <v>260</v>
      </c>
      <c r="G353" s="318" t="s">
        <v>261</v>
      </c>
    </row>
    <row r="354" spans="2:8" ht="15.75" thickBot="1" x14ac:dyDescent="0.3">
      <c r="B354" s="337"/>
      <c r="C354" s="319"/>
      <c r="D354" s="319"/>
      <c r="E354" s="319"/>
      <c r="F354" s="319"/>
      <c r="G354" s="319"/>
    </row>
    <row r="355" spans="2:8" x14ac:dyDescent="0.25">
      <c r="B355" s="313"/>
      <c r="C355" s="313"/>
      <c r="D355" s="313"/>
      <c r="E355" s="313"/>
      <c r="F355" s="313"/>
      <c r="G355" s="313"/>
    </row>
    <row r="356" spans="2:8" x14ac:dyDescent="0.25">
      <c r="B356" s="314"/>
      <c r="C356" s="314"/>
      <c r="D356" s="314"/>
      <c r="E356" s="314"/>
      <c r="F356" s="314"/>
      <c r="G356" s="314"/>
    </row>
    <row r="357" spans="2:8" x14ac:dyDescent="0.25">
      <c r="B357" s="314"/>
      <c r="C357" s="314"/>
      <c r="D357" s="314"/>
      <c r="E357" s="314"/>
      <c r="F357" s="314"/>
      <c r="G357" s="314"/>
    </row>
    <row r="358" spans="2:8" x14ac:dyDescent="0.25">
      <c r="B358" s="314"/>
      <c r="C358" s="314"/>
      <c r="D358" s="314"/>
      <c r="E358" s="314"/>
      <c r="F358" s="314"/>
      <c r="G358" s="314"/>
    </row>
    <row r="359" spans="2:8" ht="15.75" thickBot="1" x14ac:dyDescent="0.3">
      <c r="B359" s="314"/>
      <c r="C359" s="314"/>
      <c r="D359" s="314"/>
      <c r="E359" s="314"/>
      <c r="F359" s="314"/>
      <c r="G359" s="314"/>
    </row>
    <row r="360" spans="2:8" x14ac:dyDescent="0.25">
      <c r="B360" s="315" t="s">
        <v>262</v>
      </c>
      <c r="C360" s="318" t="s">
        <v>263</v>
      </c>
      <c r="D360" s="320" t="s">
        <v>264</v>
      </c>
      <c r="E360" s="320" t="s">
        <v>265</v>
      </c>
      <c r="F360" s="320" t="s">
        <v>266</v>
      </c>
      <c r="G360" s="320" t="s">
        <v>267</v>
      </c>
    </row>
    <row r="361" spans="2:8" ht="15.75" thickBot="1" x14ac:dyDescent="0.3">
      <c r="B361" s="316"/>
      <c r="C361" s="319"/>
      <c r="D361" s="321"/>
      <c r="E361" s="321"/>
      <c r="F361" s="321"/>
      <c r="G361" s="321"/>
    </row>
    <row r="362" spans="2:8" x14ac:dyDescent="0.25">
      <c r="B362" s="316"/>
      <c r="C362" s="322"/>
      <c r="D362" s="322"/>
      <c r="E362" s="322"/>
      <c r="F362" s="325"/>
      <c r="G362" s="328"/>
      <c r="H362" s="309"/>
    </row>
    <row r="363" spans="2:8" x14ac:dyDescent="0.25">
      <c r="B363" s="316"/>
      <c r="C363" s="323"/>
      <c r="D363" s="323"/>
      <c r="E363" s="323"/>
      <c r="F363" s="326"/>
      <c r="G363" s="329"/>
      <c r="H363" s="309"/>
    </row>
    <row r="364" spans="2:8" x14ac:dyDescent="0.25">
      <c r="B364" s="316"/>
      <c r="C364" s="323"/>
      <c r="D364" s="323"/>
      <c r="E364" s="323"/>
      <c r="F364" s="326"/>
      <c r="G364" s="329"/>
      <c r="H364" s="309"/>
    </row>
    <row r="365" spans="2:8" x14ac:dyDescent="0.25">
      <c r="B365" s="316"/>
      <c r="C365" s="323"/>
      <c r="D365" s="323"/>
      <c r="E365" s="323"/>
      <c r="F365" s="326"/>
      <c r="G365" s="329"/>
      <c r="H365" s="309"/>
    </row>
    <row r="366" spans="2:8" ht="204" customHeight="1" thickBot="1" x14ac:dyDescent="0.3">
      <c r="B366" s="317"/>
      <c r="C366" s="324"/>
      <c r="D366" s="324"/>
      <c r="E366" s="324"/>
      <c r="F366" s="327"/>
      <c r="G366" s="330"/>
      <c r="H366" s="309"/>
    </row>
    <row r="367" spans="2:8" x14ac:dyDescent="0.25">
      <c r="B367" s="42"/>
      <c r="C367" s="42"/>
      <c r="D367" s="42"/>
      <c r="E367" s="42"/>
      <c r="F367" s="42"/>
      <c r="G367" s="42"/>
    </row>
    <row r="368" spans="2:8" ht="15.75" x14ac:dyDescent="0.25">
      <c r="B368" s="310" t="s">
        <v>268</v>
      </c>
      <c r="C368" s="311"/>
      <c r="D368" s="311"/>
      <c r="E368" s="311"/>
      <c r="F368" s="311"/>
      <c r="G368" s="311"/>
      <c r="H368" s="311"/>
    </row>
    <row r="369" spans="2:8" x14ac:dyDescent="0.25">
      <c r="B369" s="81" t="s">
        <v>269</v>
      </c>
      <c r="C369" s="81" t="s">
        <v>270</v>
      </c>
      <c r="D369" s="81" t="s">
        <v>271</v>
      </c>
      <c r="E369" s="81" t="s">
        <v>272</v>
      </c>
      <c r="F369" s="81" t="s">
        <v>273</v>
      </c>
      <c r="G369" s="81" t="s">
        <v>274</v>
      </c>
      <c r="H369" s="81" t="s">
        <v>275</v>
      </c>
    </row>
    <row r="370" spans="2:8" x14ac:dyDescent="0.25">
      <c r="B370" s="68"/>
      <c r="C370" s="69"/>
      <c r="D370" s="69"/>
      <c r="E370" s="69"/>
      <c r="F370" s="69"/>
      <c r="G370" s="69"/>
      <c r="H370" s="69"/>
    </row>
    <row r="371" spans="2:8" x14ac:dyDescent="0.25">
      <c r="B371" s="68"/>
      <c r="C371" s="69"/>
      <c r="D371" s="69"/>
      <c r="E371" s="69"/>
      <c r="F371" s="69"/>
      <c r="G371" s="69"/>
      <c r="H371" s="69"/>
    </row>
    <row r="372" spans="2:8" x14ac:dyDescent="0.25">
      <c r="B372" s="68"/>
      <c r="C372" s="69"/>
      <c r="D372" s="69"/>
      <c r="E372" s="69"/>
      <c r="F372" s="69"/>
      <c r="G372" s="69"/>
      <c r="H372" s="69"/>
    </row>
    <row r="373" spans="2:8" x14ac:dyDescent="0.25">
      <c r="B373" s="81" t="s">
        <v>276</v>
      </c>
      <c r="C373" s="312">
        <f>SUM(H370:H372)</f>
        <v>0</v>
      </c>
      <c r="D373" s="312"/>
      <c r="E373" s="312"/>
      <c r="F373" s="312"/>
      <c r="G373" s="312"/>
      <c r="H373" s="312"/>
    </row>
    <row r="377" spans="2:8" x14ac:dyDescent="0.25">
      <c r="B377" s="350" t="s">
        <v>252</v>
      </c>
      <c r="C377" s="351"/>
      <c r="D377" s="350" t="s">
        <v>320</v>
      </c>
      <c r="E377" s="351"/>
      <c r="F377" s="350" t="s">
        <v>253</v>
      </c>
      <c r="G377" s="351"/>
    </row>
    <row r="378" spans="2:8" ht="32.1" customHeight="1" x14ac:dyDescent="0.25">
      <c r="B378" s="338"/>
      <c r="C378" s="339"/>
      <c r="D378" s="340"/>
      <c r="E378" s="341"/>
      <c r="F378" s="338"/>
      <c r="G378" s="344"/>
      <c r="H378" s="65" t="s">
        <v>254</v>
      </c>
    </row>
    <row r="379" spans="2:8" ht="29.1" customHeight="1" x14ac:dyDescent="0.25">
      <c r="B379" s="345"/>
      <c r="C379" s="346"/>
      <c r="D379" s="342"/>
      <c r="E379" s="343"/>
      <c r="F379" s="338"/>
      <c r="G379" s="339"/>
    </row>
    <row r="380" spans="2:8" ht="30" customHeight="1" x14ac:dyDescent="0.25">
      <c r="B380" s="338"/>
      <c r="C380" s="339"/>
      <c r="D380" s="342"/>
      <c r="E380" s="343"/>
      <c r="F380" s="338"/>
      <c r="G380" s="339"/>
    </row>
    <row r="381" spans="2:8" ht="27.95" customHeight="1" x14ac:dyDescent="0.25">
      <c r="B381" s="338"/>
      <c r="C381" s="339"/>
      <c r="D381" s="342"/>
      <c r="E381" s="343"/>
      <c r="F381" s="347"/>
      <c r="G381" s="344"/>
    </row>
    <row r="382" spans="2:8" ht="15.75" thickBot="1" x14ac:dyDescent="0.3">
      <c r="B382" s="340"/>
      <c r="C382" s="341"/>
      <c r="D382" s="342"/>
      <c r="E382" s="343"/>
      <c r="F382" s="348"/>
      <c r="G382" s="349"/>
    </row>
    <row r="383" spans="2:8" ht="15.75" thickBot="1" x14ac:dyDescent="0.3">
      <c r="B383" s="331" t="s">
        <v>255</v>
      </c>
      <c r="C383" s="332"/>
      <c r="D383" s="332"/>
      <c r="E383" s="332"/>
      <c r="F383" s="332"/>
      <c r="G383" s="333"/>
    </row>
    <row r="384" spans="2:8" ht="15.75" thickBot="1" x14ac:dyDescent="0.3">
      <c r="B384" s="334"/>
      <c r="C384" s="335"/>
      <c r="D384" s="335"/>
      <c r="E384" s="335"/>
      <c r="F384" s="335"/>
      <c r="G384" s="336"/>
    </row>
    <row r="385" spans="2:8" x14ac:dyDescent="0.25">
      <c r="B385" s="66"/>
      <c r="C385" s="66"/>
      <c r="D385" s="66"/>
      <c r="E385" s="66"/>
      <c r="F385" s="66"/>
      <c r="G385" s="66"/>
    </row>
    <row r="386" spans="2:8" ht="15.75" thickBot="1" x14ac:dyDescent="0.3"/>
    <row r="387" spans="2:8" x14ac:dyDescent="0.25">
      <c r="B387" s="318" t="s">
        <v>256</v>
      </c>
      <c r="C387" s="318" t="s">
        <v>257</v>
      </c>
      <c r="D387" s="318" t="s">
        <v>258</v>
      </c>
      <c r="E387" s="318" t="s">
        <v>259</v>
      </c>
      <c r="F387" s="318" t="s">
        <v>260</v>
      </c>
      <c r="G387" s="318" t="s">
        <v>261</v>
      </c>
    </row>
    <row r="388" spans="2:8" ht="15.75" thickBot="1" x14ac:dyDescent="0.3">
      <c r="B388" s="337"/>
      <c r="C388" s="319"/>
      <c r="D388" s="319"/>
      <c r="E388" s="319"/>
      <c r="F388" s="319"/>
      <c r="G388" s="319"/>
    </row>
    <row r="389" spans="2:8" x14ac:dyDescent="0.25">
      <c r="B389" s="313"/>
      <c r="C389" s="313"/>
      <c r="D389" s="313"/>
      <c r="E389" s="313"/>
      <c r="F389" s="313"/>
      <c r="G389" s="313"/>
    </row>
    <row r="390" spans="2:8" x14ac:dyDescent="0.25">
      <c r="B390" s="314"/>
      <c r="C390" s="314"/>
      <c r="D390" s="314"/>
      <c r="E390" s="314"/>
      <c r="F390" s="314"/>
      <c r="G390" s="314"/>
    </row>
    <row r="391" spans="2:8" x14ac:dyDescent="0.25">
      <c r="B391" s="314"/>
      <c r="C391" s="314"/>
      <c r="D391" s="314"/>
      <c r="E391" s="314"/>
      <c r="F391" s="314"/>
      <c r="G391" s="314"/>
    </row>
    <row r="392" spans="2:8" x14ac:dyDescent="0.25">
      <c r="B392" s="314"/>
      <c r="C392" s="314"/>
      <c r="D392" s="314"/>
      <c r="E392" s="314"/>
      <c r="F392" s="314"/>
      <c r="G392" s="314"/>
    </row>
    <row r="393" spans="2:8" ht="15.75" thickBot="1" x14ac:dyDescent="0.3">
      <c r="B393" s="314"/>
      <c r="C393" s="314"/>
      <c r="D393" s="314"/>
      <c r="E393" s="314"/>
      <c r="F393" s="314"/>
      <c r="G393" s="314"/>
    </row>
    <row r="394" spans="2:8" x14ac:dyDescent="0.25">
      <c r="B394" s="315" t="s">
        <v>262</v>
      </c>
      <c r="C394" s="318" t="s">
        <v>263</v>
      </c>
      <c r="D394" s="320" t="s">
        <v>264</v>
      </c>
      <c r="E394" s="320" t="s">
        <v>265</v>
      </c>
      <c r="F394" s="320" t="s">
        <v>266</v>
      </c>
      <c r="G394" s="320" t="s">
        <v>267</v>
      </c>
    </row>
    <row r="395" spans="2:8" ht="15.75" thickBot="1" x14ac:dyDescent="0.3">
      <c r="B395" s="316"/>
      <c r="C395" s="319"/>
      <c r="D395" s="321"/>
      <c r="E395" s="321"/>
      <c r="F395" s="321"/>
      <c r="G395" s="321"/>
    </row>
    <row r="396" spans="2:8" x14ac:dyDescent="0.25">
      <c r="B396" s="316"/>
      <c r="C396" s="322"/>
      <c r="D396" s="322"/>
      <c r="E396" s="322"/>
      <c r="F396" s="325"/>
      <c r="G396" s="328"/>
      <c r="H396" s="309"/>
    </row>
    <row r="397" spans="2:8" x14ac:dyDescent="0.25">
      <c r="B397" s="316"/>
      <c r="C397" s="323"/>
      <c r="D397" s="323"/>
      <c r="E397" s="323"/>
      <c r="F397" s="326"/>
      <c r="G397" s="329"/>
      <c r="H397" s="309"/>
    </row>
    <row r="398" spans="2:8" x14ac:dyDescent="0.25">
      <c r="B398" s="316"/>
      <c r="C398" s="323"/>
      <c r="D398" s="323"/>
      <c r="E398" s="323"/>
      <c r="F398" s="326"/>
      <c r="G398" s="329"/>
      <c r="H398" s="309"/>
    </row>
    <row r="399" spans="2:8" x14ac:dyDescent="0.25">
      <c r="B399" s="316"/>
      <c r="C399" s="323"/>
      <c r="D399" s="323"/>
      <c r="E399" s="323"/>
      <c r="F399" s="326"/>
      <c r="G399" s="329"/>
      <c r="H399" s="309"/>
    </row>
    <row r="400" spans="2:8" ht="204" customHeight="1" thickBot="1" x14ac:dyDescent="0.3">
      <c r="B400" s="317"/>
      <c r="C400" s="324"/>
      <c r="D400" s="324"/>
      <c r="E400" s="324"/>
      <c r="F400" s="327"/>
      <c r="G400" s="330"/>
      <c r="H400" s="309"/>
    </row>
    <row r="401" spans="2:8" x14ac:dyDescent="0.25">
      <c r="B401" s="42"/>
      <c r="C401" s="42"/>
      <c r="D401" s="42"/>
      <c r="E401" s="42"/>
      <c r="F401" s="42"/>
      <c r="G401" s="42"/>
    </row>
    <row r="402" spans="2:8" ht="15.75" x14ac:dyDescent="0.25">
      <c r="B402" s="310" t="s">
        <v>268</v>
      </c>
      <c r="C402" s="311"/>
      <c r="D402" s="311"/>
      <c r="E402" s="311"/>
      <c r="F402" s="311"/>
      <c r="G402" s="311"/>
      <c r="H402" s="311"/>
    </row>
    <row r="403" spans="2:8" x14ac:dyDescent="0.25">
      <c r="B403" s="81" t="s">
        <v>269</v>
      </c>
      <c r="C403" s="81" t="s">
        <v>270</v>
      </c>
      <c r="D403" s="81" t="s">
        <v>271</v>
      </c>
      <c r="E403" s="81" t="s">
        <v>272</v>
      </c>
      <c r="F403" s="81" t="s">
        <v>273</v>
      </c>
      <c r="G403" s="81" t="s">
        <v>274</v>
      </c>
      <c r="H403" s="81" t="s">
        <v>275</v>
      </c>
    </row>
    <row r="404" spans="2:8" x14ac:dyDescent="0.25">
      <c r="B404" s="68"/>
      <c r="C404" s="69"/>
      <c r="D404" s="69"/>
      <c r="E404" s="69"/>
      <c r="F404" s="69"/>
      <c r="G404" s="69"/>
      <c r="H404" s="69"/>
    </row>
    <row r="405" spans="2:8" x14ac:dyDescent="0.25">
      <c r="B405" s="68"/>
      <c r="C405" s="69"/>
      <c r="D405" s="69"/>
      <c r="E405" s="69"/>
      <c r="F405" s="69"/>
      <c r="G405" s="69"/>
      <c r="H405" s="69"/>
    </row>
    <row r="406" spans="2:8" x14ac:dyDescent="0.25">
      <c r="B406" s="68"/>
      <c r="C406" s="69"/>
      <c r="D406" s="69"/>
      <c r="E406" s="69"/>
      <c r="F406" s="69"/>
      <c r="G406" s="69"/>
      <c r="H406" s="69"/>
    </row>
    <row r="407" spans="2:8" x14ac:dyDescent="0.25">
      <c r="B407" s="81" t="s">
        <v>276</v>
      </c>
      <c r="C407" s="312">
        <f>SUM(H404:H406)</f>
        <v>0</v>
      </c>
      <c r="D407" s="312"/>
      <c r="E407" s="312"/>
      <c r="F407" s="312"/>
      <c r="G407" s="312"/>
      <c r="H407" s="312"/>
    </row>
  </sheetData>
  <mergeCells count="504">
    <mergeCell ref="G22:G26"/>
    <mergeCell ref="H22:H26"/>
    <mergeCell ref="B28:H28"/>
    <mergeCell ref="C33:H33"/>
    <mergeCell ref="B20:B26"/>
    <mergeCell ref="C20:C21"/>
    <mergeCell ref="D20:D21"/>
    <mergeCell ref="E20:E21"/>
    <mergeCell ref="F20:F21"/>
    <mergeCell ref="G20:G21"/>
    <mergeCell ref="C22:C26"/>
    <mergeCell ref="D22:D26"/>
    <mergeCell ref="E22:E26"/>
    <mergeCell ref="F22:F26"/>
    <mergeCell ref="G15:G19"/>
    <mergeCell ref="B13:B14"/>
    <mergeCell ref="C13:C14"/>
    <mergeCell ref="D13:D14"/>
    <mergeCell ref="E13:E14"/>
    <mergeCell ref="F13:F14"/>
    <mergeCell ref="G13:G14"/>
    <mergeCell ref="B15:B19"/>
    <mergeCell ref="C15:C19"/>
    <mergeCell ref="D15:D19"/>
    <mergeCell ref="E15:E19"/>
    <mergeCell ref="F15:F19"/>
    <mergeCell ref="B9:G9"/>
    <mergeCell ref="B2:C2"/>
    <mergeCell ref="D2:E2"/>
    <mergeCell ref="F2:G2"/>
    <mergeCell ref="B3:C3"/>
    <mergeCell ref="D3:E7"/>
    <mergeCell ref="F3:G3"/>
    <mergeCell ref="B4:C4"/>
    <mergeCell ref="F4:G4"/>
    <mergeCell ref="B5:C5"/>
    <mergeCell ref="F5:G5"/>
    <mergeCell ref="B6:C6"/>
    <mergeCell ref="F6:G6"/>
    <mergeCell ref="B7:C7"/>
    <mergeCell ref="F7:G7"/>
    <mergeCell ref="B8:G8"/>
    <mergeCell ref="B43:G43"/>
    <mergeCell ref="B44:G44"/>
    <mergeCell ref="B47:B48"/>
    <mergeCell ref="C47:C48"/>
    <mergeCell ref="D47:D48"/>
    <mergeCell ref="E47:E48"/>
    <mergeCell ref="F47:F48"/>
    <mergeCell ref="G47:G48"/>
    <mergeCell ref="B37:C37"/>
    <mergeCell ref="D37:E37"/>
    <mergeCell ref="F37:G37"/>
    <mergeCell ref="B38:C38"/>
    <mergeCell ref="D38:E42"/>
    <mergeCell ref="F38:G38"/>
    <mergeCell ref="B39:C39"/>
    <mergeCell ref="F39:G39"/>
    <mergeCell ref="B40:C40"/>
    <mergeCell ref="F40:G40"/>
    <mergeCell ref="B41:C41"/>
    <mergeCell ref="F41:G41"/>
    <mergeCell ref="B42:C42"/>
    <mergeCell ref="F42:G42"/>
    <mergeCell ref="H56:H60"/>
    <mergeCell ref="B62:H62"/>
    <mergeCell ref="C67:H67"/>
    <mergeCell ref="B71:C71"/>
    <mergeCell ref="D71:E71"/>
    <mergeCell ref="F71:G71"/>
    <mergeCell ref="G49:G53"/>
    <mergeCell ref="B54:B60"/>
    <mergeCell ref="C54:C55"/>
    <mergeCell ref="D54:D55"/>
    <mergeCell ref="E54:E55"/>
    <mergeCell ref="F54:F55"/>
    <mergeCell ref="G54:G55"/>
    <mergeCell ref="C56:C60"/>
    <mergeCell ref="D56:D60"/>
    <mergeCell ref="E56:E60"/>
    <mergeCell ref="F56:F60"/>
    <mergeCell ref="G56:G60"/>
    <mergeCell ref="B49:B53"/>
    <mergeCell ref="C49:C53"/>
    <mergeCell ref="D49:D53"/>
    <mergeCell ref="E49:E53"/>
    <mergeCell ref="F49:F53"/>
    <mergeCell ref="B77:G77"/>
    <mergeCell ref="B78:G78"/>
    <mergeCell ref="B81:B82"/>
    <mergeCell ref="C81:C82"/>
    <mergeCell ref="D81:D82"/>
    <mergeCell ref="E81:E82"/>
    <mergeCell ref="F81:F82"/>
    <mergeCell ref="G81:G82"/>
    <mergeCell ref="B72:C72"/>
    <mergeCell ref="D72:E76"/>
    <mergeCell ref="F72:G72"/>
    <mergeCell ref="B73:C73"/>
    <mergeCell ref="F73:G73"/>
    <mergeCell ref="B74:C74"/>
    <mergeCell ref="F74:G74"/>
    <mergeCell ref="B75:C75"/>
    <mergeCell ref="F75:G75"/>
    <mergeCell ref="B76:C76"/>
    <mergeCell ref="F76:G76"/>
    <mergeCell ref="H90:H94"/>
    <mergeCell ref="B96:H96"/>
    <mergeCell ref="C101:H101"/>
    <mergeCell ref="B105:C105"/>
    <mergeCell ref="D105:E105"/>
    <mergeCell ref="F105:G105"/>
    <mergeCell ref="G83:G87"/>
    <mergeCell ref="B88:B94"/>
    <mergeCell ref="C88:C89"/>
    <mergeCell ref="D88:D89"/>
    <mergeCell ref="E88:E89"/>
    <mergeCell ref="F88:F89"/>
    <mergeCell ref="G88:G89"/>
    <mergeCell ref="C90:C94"/>
    <mergeCell ref="D90:D94"/>
    <mergeCell ref="E90:E94"/>
    <mergeCell ref="F90:F94"/>
    <mergeCell ref="G90:G94"/>
    <mergeCell ref="B83:B87"/>
    <mergeCell ref="C83:C87"/>
    <mergeCell ref="D83:D87"/>
    <mergeCell ref="E83:E87"/>
    <mergeCell ref="F83:F87"/>
    <mergeCell ref="B111:G111"/>
    <mergeCell ref="B112:G112"/>
    <mergeCell ref="B115:B116"/>
    <mergeCell ref="C115:C116"/>
    <mergeCell ref="D115:D116"/>
    <mergeCell ref="E115:E116"/>
    <mergeCell ref="F115:F116"/>
    <mergeCell ref="G115:G116"/>
    <mergeCell ref="B106:C106"/>
    <mergeCell ref="D106:E110"/>
    <mergeCell ref="F106:G106"/>
    <mergeCell ref="B107:C107"/>
    <mergeCell ref="F107:G107"/>
    <mergeCell ref="B108:C108"/>
    <mergeCell ref="F108:G108"/>
    <mergeCell ref="B109:C109"/>
    <mergeCell ref="F109:G109"/>
    <mergeCell ref="B110:C110"/>
    <mergeCell ref="F110:G110"/>
    <mergeCell ref="H124:H128"/>
    <mergeCell ref="B130:H130"/>
    <mergeCell ref="C135:H135"/>
    <mergeCell ref="B139:C139"/>
    <mergeCell ref="D139:E139"/>
    <mergeCell ref="F139:G139"/>
    <mergeCell ref="G117:G121"/>
    <mergeCell ref="B122:B128"/>
    <mergeCell ref="C122:C123"/>
    <mergeCell ref="D122:D123"/>
    <mergeCell ref="E122:E123"/>
    <mergeCell ref="F122:F123"/>
    <mergeCell ref="G122:G123"/>
    <mergeCell ref="C124:C128"/>
    <mergeCell ref="D124:D128"/>
    <mergeCell ref="E124:E128"/>
    <mergeCell ref="F124:F128"/>
    <mergeCell ref="G124:G128"/>
    <mergeCell ref="B117:B121"/>
    <mergeCell ref="C117:C121"/>
    <mergeCell ref="D117:D121"/>
    <mergeCell ref="E117:E121"/>
    <mergeCell ref="F117:F121"/>
    <mergeCell ref="B145:G145"/>
    <mergeCell ref="B146:G146"/>
    <mergeCell ref="B149:B150"/>
    <mergeCell ref="C149:C150"/>
    <mergeCell ref="D149:D150"/>
    <mergeCell ref="E149:E150"/>
    <mergeCell ref="F149:F150"/>
    <mergeCell ref="G149:G150"/>
    <mergeCell ref="B140:C140"/>
    <mergeCell ref="D140:E144"/>
    <mergeCell ref="F140:G140"/>
    <mergeCell ref="B141:C141"/>
    <mergeCell ref="F141:G141"/>
    <mergeCell ref="B142:C142"/>
    <mergeCell ref="F142:G142"/>
    <mergeCell ref="B143:C143"/>
    <mergeCell ref="F143:G143"/>
    <mergeCell ref="B144:C144"/>
    <mergeCell ref="F144:G144"/>
    <mergeCell ref="H158:H162"/>
    <mergeCell ref="B164:H164"/>
    <mergeCell ref="C169:H169"/>
    <mergeCell ref="B173:C173"/>
    <mergeCell ref="D173:E173"/>
    <mergeCell ref="F173:G173"/>
    <mergeCell ref="G151:G155"/>
    <mergeCell ref="B156:B162"/>
    <mergeCell ref="C156:C157"/>
    <mergeCell ref="D156:D157"/>
    <mergeCell ref="E156:E157"/>
    <mergeCell ref="F156:F157"/>
    <mergeCell ref="G156:G157"/>
    <mergeCell ref="C158:C162"/>
    <mergeCell ref="D158:D162"/>
    <mergeCell ref="E158:E162"/>
    <mergeCell ref="F158:F162"/>
    <mergeCell ref="G158:G162"/>
    <mergeCell ref="B151:B155"/>
    <mergeCell ref="C151:C155"/>
    <mergeCell ref="D151:D155"/>
    <mergeCell ref="E151:E155"/>
    <mergeCell ref="F151:F155"/>
    <mergeCell ref="B179:G179"/>
    <mergeCell ref="B180:G180"/>
    <mergeCell ref="B183:B184"/>
    <mergeCell ref="C183:C184"/>
    <mergeCell ref="D183:D184"/>
    <mergeCell ref="E183:E184"/>
    <mergeCell ref="F183:F184"/>
    <mergeCell ref="G183:G184"/>
    <mergeCell ref="B174:C174"/>
    <mergeCell ref="D174:E178"/>
    <mergeCell ref="F174:G174"/>
    <mergeCell ref="B175:C175"/>
    <mergeCell ref="F175:G175"/>
    <mergeCell ref="B176:C176"/>
    <mergeCell ref="F176:G176"/>
    <mergeCell ref="B177:C177"/>
    <mergeCell ref="F177:G177"/>
    <mergeCell ref="B178:C178"/>
    <mergeCell ref="F178:G178"/>
    <mergeCell ref="H192:H196"/>
    <mergeCell ref="B198:H198"/>
    <mergeCell ref="C203:H203"/>
    <mergeCell ref="B207:C207"/>
    <mergeCell ref="D207:E207"/>
    <mergeCell ref="F207:G207"/>
    <mergeCell ref="G185:G189"/>
    <mergeCell ref="B190:B196"/>
    <mergeCell ref="C190:C191"/>
    <mergeCell ref="D190:D191"/>
    <mergeCell ref="E190:E191"/>
    <mergeCell ref="F190:F191"/>
    <mergeCell ref="G190:G191"/>
    <mergeCell ref="C192:C196"/>
    <mergeCell ref="D192:D196"/>
    <mergeCell ref="E192:E196"/>
    <mergeCell ref="F192:F196"/>
    <mergeCell ref="G192:G196"/>
    <mergeCell ref="B185:B189"/>
    <mergeCell ref="C185:C189"/>
    <mergeCell ref="D185:D189"/>
    <mergeCell ref="E185:E189"/>
    <mergeCell ref="F185:F189"/>
    <mergeCell ref="B213:G213"/>
    <mergeCell ref="B214:G214"/>
    <mergeCell ref="B217:B218"/>
    <mergeCell ref="C217:C218"/>
    <mergeCell ref="D217:D218"/>
    <mergeCell ref="E217:E218"/>
    <mergeCell ref="F217:F218"/>
    <mergeCell ref="G217:G218"/>
    <mergeCell ref="B208:C208"/>
    <mergeCell ref="D208:E212"/>
    <mergeCell ref="F208:G208"/>
    <mergeCell ref="B209:C209"/>
    <mergeCell ref="F209:G209"/>
    <mergeCell ref="B210:C210"/>
    <mergeCell ref="F210:G210"/>
    <mergeCell ref="B211:C211"/>
    <mergeCell ref="F211:G211"/>
    <mergeCell ref="B212:C212"/>
    <mergeCell ref="F212:G212"/>
    <mergeCell ref="H226:H230"/>
    <mergeCell ref="B232:H232"/>
    <mergeCell ref="C237:H237"/>
    <mergeCell ref="G219:G223"/>
    <mergeCell ref="B224:B230"/>
    <mergeCell ref="C224:C225"/>
    <mergeCell ref="D224:D225"/>
    <mergeCell ref="E224:E225"/>
    <mergeCell ref="F224:F225"/>
    <mergeCell ref="G224:G225"/>
    <mergeCell ref="C226:C230"/>
    <mergeCell ref="D226:D230"/>
    <mergeCell ref="E226:E230"/>
    <mergeCell ref="F226:F230"/>
    <mergeCell ref="G226:G230"/>
    <mergeCell ref="B219:B223"/>
    <mergeCell ref="C219:C223"/>
    <mergeCell ref="D219:D223"/>
    <mergeCell ref="E219:E223"/>
    <mergeCell ref="F219:F223"/>
    <mergeCell ref="D241:E241"/>
    <mergeCell ref="D242:E246"/>
    <mergeCell ref="B245:C245"/>
    <mergeCell ref="F245:G245"/>
    <mergeCell ref="B246:C246"/>
    <mergeCell ref="F246:G246"/>
    <mergeCell ref="B247:G247"/>
    <mergeCell ref="B248:G248"/>
    <mergeCell ref="B251:B252"/>
    <mergeCell ref="C251:C252"/>
    <mergeCell ref="D251:D252"/>
    <mergeCell ref="E251:E252"/>
    <mergeCell ref="F251:F252"/>
    <mergeCell ref="G251:G252"/>
    <mergeCell ref="B241:C241"/>
    <mergeCell ref="F241:G241"/>
    <mergeCell ref="B242:C242"/>
    <mergeCell ref="F242:G242"/>
    <mergeCell ref="B243:C243"/>
    <mergeCell ref="F243:G243"/>
    <mergeCell ref="B244:C244"/>
    <mergeCell ref="F244:G244"/>
    <mergeCell ref="H260:H264"/>
    <mergeCell ref="B266:H266"/>
    <mergeCell ref="C271:H271"/>
    <mergeCell ref="B275:C275"/>
    <mergeCell ref="D275:E275"/>
    <mergeCell ref="F275:G275"/>
    <mergeCell ref="G253:G257"/>
    <mergeCell ref="B258:B264"/>
    <mergeCell ref="C258:C259"/>
    <mergeCell ref="D258:D259"/>
    <mergeCell ref="E258:E259"/>
    <mergeCell ref="F258:F259"/>
    <mergeCell ref="G258:G259"/>
    <mergeCell ref="C260:C264"/>
    <mergeCell ref="D260:D264"/>
    <mergeCell ref="E260:E264"/>
    <mergeCell ref="F260:F264"/>
    <mergeCell ref="G260:G264"/>
    <mergeCell ref="B253:B257"/>
    <mergeCell ref="C253:C257"/>
    <mergeCell ref="D253:D257"/>
    <mergeCell ref="E253:E257"/>
    <mergeCell ref="F253:F257"/>
    <mergeCell ref="B281:G281"/>
    <mergeCell ref="B282:G282"/>
    <mergeCell ref="B285:B286"/>
    <mergeCell ref="C285:C286"/>
    <mergeCell ref="D285:D286"/>
    <mergeCell ref="E285:E286"/>
    <mergeCell ref="F285:F286"/>
    <mergeCell ref="G285:G286"/>
    <mergeCell ref="B276:C276"/>
    <mergeCell ref="D276:E280"/>
    <mergeCell ref="F276:G276"/>
    <mergeCell ref="B277:C277"/>
    <mergeCell ref="F277:G277"/>
    <mergeCell ref="B278:C278"/>
    <mergeCell ref="F278:G278"/>
    <mergeCell ref="B279:C279"/>
    <mergeCell ref="F279:G279"/>
    <mergeCell ref="B280:C280"/>
    <mergeCell ref="F280:G280"/>
    <mergeCell ref="H294:H298"/>
    <mergeCell ref="B300:H300"/>
    <mergeCell ref="C305:H305"/>
    <mergeCell ref="B309:C309"/>
    <mergeCell ref="D309:E309"/>
    <mergeCell ref="F309:G309"/>
    <mergeCell ref="G287:G291"/>
    <mergeCell ref="B292:B298"/>
    <mergeCell ref="C292:C293"/>
    <mergeCell ref="D292:D293"/>
    <mergeCell ref="E292:E293"/>
    <mergeCell ref="F292:F293"/>
    <mergeCell ref="G292:G293"/>
    <mergeCell ref="C294:C298"/>
    <mergeCell ref="D294:D298"/>
    <mergeCell ref="E294:E298"/>
    <mergeCell ref="F294:F298"/>
    <mergeCell ref="G294:G298"/>
    <mergeCell ref="B287:B291"/>
    <mergeCell ref="C287:C291"/>
    <mergeCell ref="D287:D291"/>
    <mergeCell ref="E287:E291"/>
    <mergeCell ref="F287:F291"/>
    <mergeCell ref="B315:G315"/>
    <mergeCell ref="B316:G316"/>
    <mergeCell ref="B319:B320"/>
    <mergeCell ref="C319:C320"/>
    <mergeCell ref="D319:D320"/>
    <mergeCell ref="E319:E320"/>
    <mergeCell ref="F319:F320"/>
    <mergeCell ref="G319:G320"/>
    <mergeCell ref="B310:C310"/>
    <mergeCell ref="D310:E314"/>
    <mergeCell ref="F310:G310"/>
    <mergeCell ref="B311:C311"/>
    <mergeCell ref="F311:G311"/>
    <mergeCell ref="B312:C312"/>
    <mergeCell ref="F312:G312"/>
    <mergeCell ref="B313:C313"/>
    <mergeCell ref="F313:G313"/>
    <mergeCell ref="B314:C314"/>
    <mergeCell ref="F314:G314"/>
    <mergeCell ref="H328:H332"/>
    <mergeCell ref="B334:H334"/>
    <mergeCell ref="C339:H339"/>
    <mergeCell ref="B343:C343"/>
    <mergeCell ref="D343:E343"/>
    <mergeCell ref="F343:G343"/>
    <mergeCell ref="G321:G325"/>
    <mergeCell ref="B326:B332"/>
    <mergeCell ref="C326:C327"/>
    <mergeCell ref="D326:D327"/>
    <mergeCell ref="E326:E327"/>
    <mergeCell ref="F326:F327"/>
    <mergeCell ref="G326:G327"/>
    <mergeCell ref="C328:C332"/>
    <mergeCell ref="D328:D332"/>
    <mergeCell ref="E328:E332"/>
    <mergeCell ref="F328:F332"/>
    <mergeCell ref="G328:G332"/>
    <mergeCell ref="B321:B325"/>
    <mergeCell ref="C321:C325"/>
    <mergeCell ref="D321:D325"/>
    <mergeCell ref="E321:E325"/>
    <mergeCell ref="F321:F325"/>
    <mergeCell ref="B349:G349"/>
    <mergeCell ref="B350:G350"/>
    <mergeCell ref="B353:B354"/>
    <mergeCell ref="C353:C354"/>
    <mergeCell ref="D353:D354"/>
    <mergeCell ref="E353:E354"/>
    <mergeCell ref="F353:F354"/>
    <mergeCell ref="G353:G354"/>
    <mergeCell ref="B344:C344"/>
    <mergeCell ref="D344:E348"/>
    <mergeCell ref="F344:G344"/>
    <mergeCell ref="B345:C345"/>
    <mergeCell ref="F345:G345"/>
    <mergeCell ref="B346:C346"/>
    <mergeCell ref="F346:G346"/>
    <mergeCell ref="B347:C347"/>
    <mergeCell ref="F347:G347"/>
    <mergeCell ref="B348:C348"/>
    <mergeCell ref="F348:G348"/>
    <mergeCell ref="H362:H366"/>
    <mergeCell ref="B368:H368"/>
    <mergeCell ref="C373:H373"/>
    <mergeCell ref="B377:C377"/>
    <mergeCell ref="D377:E377"/>
    <mergeCell ref="F377:G377"/>
    <mergeCell ref="G355:G359"/>
    <mergeCell ref="B360:B366"/>
    <mergeCell ref="C360:C361"/>
    <mergeCell ref="D360:D361"/>
    <mergeCell ref="E360:E361"/>
    <mergeCell ref="F360:F361"/>
    <mergeCell ref="G360:G361"/>
    <mergeCell ref="C362:C366"/>
    <mergeCell ref="D362:D366"/>
    <mergeCell ref="E362:E366"/>
    <mergeCell ref="F362:F366"/>
    <mergeCell ref="G362:G366"/>
    <mergeCell ref="B355:B359"/>
    <mergeCell ref="C355:C359"/>
    <mergeCell ref="D355:D359"/>
    <mergeCell ref="E355:E359"/>
    <mergeCell ref="F355:F359"/>
    <mergeCell ref="B383:G383"/>
    <mergeCell ref="B384:G384"/>
    <mergeCell ref="B387:B388"/>
    <mergeCell ref="C387:C388"/>
    <mergeCell ref="D387:D388"/>
    <mergeCell ref="E387:E388"/>
    <mergeCell ref="F387:F388"/>
    <mergeCell ref="G387:G388"/>
    <mergeCell ref="B378:C378"/>
    <mergeCell ref="D378:E382"/>
    <mergeCell ref="F378:G378"/>
    <mergeCell ref="B379:C379"/>
    <mergeCell ref="F379:G379"/>
    <mergeCell ref="B380:C380"/>
    <mergeCell ref="F380:G380"/>
    <mergeCell ref="B381:C381"/>
    <mergeCell ref="F381:G381"/>
    <mergeCell ref="B382:C382"/>
    <mergeCell ref="F382:G382"/>
    <mergeCell ref="H396:H400"/>
    <mergeCell ref="B402:H402"/>
    <mergeCell ref="C407:H407"/>
    <mergeCell ref="G389:G393"/>
    <mergeCell ref="B394:B400"/>
    <mergeCell ref="C394:C395"/>
    <mergeCell ref="D394:D395"/>
    <mergeCell ref="E394:E395"/>
    <mergeCell ref="F394:F395"/>
    <mergeCell ref="G394:G395"/>
    <mergeCell ref="C396:C400"/>
    <mergeCell ref="D396:D400"/>
    <mergeCell ref="E396:E400"/>
    <mergeCell ref="F396:F400"/>
    <mergeCell ref="G396:G400"/>
    <mergeCell ref="B389:B393"/>
    <mergeCell ref="C389:C393"/>
    <mergeCell ref="D389:D393"/>
    <mergeCell ref="E389:E393"/>
    <mergeCell ref="F389:F39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rgb="FF002060"/>
  </sheetPr>
  <dimension ref="A1:AS94"/>
  <sheetViews>
    <sheetView showGridLines="0" zoomScale="70" zoomScaleNormal="70" workbookViewId="0">
      <pane ySplit="10" topLeftCell="A11" activePane="bottomLeft" state="frozen"/>
      <selection pane="bottomLeft" activeCell="E11" sqref="E11:E17"/>
    </sheetView>
  </sheetViews>
  <sheetFormatPr baseColWidth="10" defaultColWidth="11.42578125" defaultRowHeight="16.5" x14ac:dyDescent="0.3"/>
  <cols>
    <col min="1" max="1" width="5.28515625" style="44" customWidth="1"/>
    <col min="2" max="2" width="17.28515625" style="44" customWidth="1"/>
    <col min="3" max="3" width="17.7109375" style="44" customWidth="1"/>
    <col min="4" max="4" width="20.5703125" style="44" customWidth="1"/>
    <col min="5" max="5" width="41.5703125" style="44" customWidth="1"/>
    <col min="6" max="7" width="25.7109375" style="44" customWidth="1"/>
    <col min="8" max="9" width="30.7109375" style="44" customWidth="1"/>
    <col min="10" max="10" width="14" style="43" customWidth="1"/>
    <col min="11" max="11" width="15.42578125" style="43" customWidth="1"/>
    <col min="12" max="12" width="11" style="43" customWidth="1"/>
    <col min="13" max="13" width="20.85546875" style="43" customWidth="1"/>
    <col min="14" max="14" width="10.7109375" style="43" hidden="1" customWidth="1"/>
    <col min="15" max="15" width="12.85546875" style="43" customWidth="1"/>
    <col min="16" max="16" width="10" style="43" customWidth="1"/>
    <col min="17" max="17" width="12.28515625" style="43" customWidth="1"/>
    <col min="18" max="18" width="5.85546875" style="43" customWidth="1"/>
    <col min="19" max="19" width="31.7109375" style="43" customWidth="1"/>
    <col min="20" max="20" width="41.7109375" style="43" customWidth="1"/>
    <col min="21" max="21" width="39.7109375" style="43" customWidth="1"/>
    <col min="22" max="22" width="73.7109375" style="43" customWidth="1"/>
    <col min="23" max="23" width="13.5703125" style="43" customWidth="1"/>
    <col min="24" max="24" width="6.85546875" style="43" customWidth="1"/>
    <col min="25" max="26" width="5.7109375" style="43" customWidth="1"/>
    <col min="27" max="28" width="5.5703125" style="43" customWidth="1"/>
    <col min="29" max="29" width="6" style="43" customWidth="1"/>
    <col min="30" max="31" width="7.5703125" style="43" customWidth="1"/>
    <col min="32" max="32" width="9.140625" style="43" customWidth="1"/>
    <col min="33" max="33" width="6.5703125" style="43" customWidth="1"/>
    <col min="34" max="34" width="9.7109375" style="43" customWidth="1"/>
    <col min="35" max="35" width="6.140625" style="43" customWidth="1"/>
    <col min="36" max="36" width="12.28515625" style="43" customWidth="1"/>
    <col min="37" max="37" width="28.42578125" style="43" customWidth="1"/>
    <col min="38" max="38" width="5.85546875" style="43" customWidth="1"/>
    <col min="39" max="39" width="33.85546875" style="43" customWidth="1"/>
    <col min="40" max="41" width="22.28515625" style="43" customWidth="1"/>
    <col min="42" max="42" width="23.5703125" style="43" customWidth="1"/>
    <col min="43" max="43" width="21.28515625" style="43" customWidth="1"/>
    <col min="44" max="44" width="15.85546875" style="43" customWidth="1"/>
    <col min="45" max="45" width="17.42578125" style="43" customWidth="1"/>
    <col min="46" max="16384" width="11.42578125" style="43"/>
  </cols>
  <sheetData>
    <row r="1" spans="1:45" ht="16.5" customHeight="1" x14ac:dyDescent="0.3">
      <c r="A1" s="130" t="s">
        <v>214</v>
      </c>
      <c r="B1" s="131"/>
      <c r="C1" s="426" t="s">
        <v>464</v>
      </c>
      <c r="D1" s="426"/>
      <c r="E1" s="426"/>
      <c r="F1" s="426"/>
      <c r="G1" s="426"/>
      <c r="H1" s="427"/>
      <c r="I1" s="420" t="s">
        <v>321</v>
      </c>
      <c r="J1" s="420"/>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1"/>
      <c r="AQ1" s="411" t="s">
        <v>454</v>
      </c>
      <c r="AR1" s="412"/>
      <c r="AS1" s="413"/>
    </row>
    <row r="2" spans="1:45" ht="18" customHeight="1" x14ac:dyDescent="0.3">
      <c r="A2" s="132"/>
      <c r="B2" s="133"/>
      <c r="C2" s="428"/>
      <c r="D2" s="428"/>
      <c r="E2" s="428"/>
      <c r="F2" s="428"/>
      <c r="G2" s="428"/>
      <c r="H2" s="429"/>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3"/>
      <c r="AQ2" s="414" t="s">
        <v>455</v>
      </c>
      <c r="AR2" s="415"/>
      <c r="AS2" s="416"/>
    </row>
    <row r="3" spans="1:45" ht="18" customHeight="1" x14ac:dyDescent="0.3">
      <c r="A3" s="132"/>
      <c r="B3" s="133"/>
      <c r="C3" s="428"/>
      <c r="D3" s="428"/>
      <c r="E3" s="428"/>
      <c r="F3" s="428"/>
      <c r="G3" s="428"/>
      <c r="H3" s="429"/>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3"/>
      <c r="AQ3" s="414" t="s">
        <v>462</v>
      </c>
      <c r="AR3" s="415"/>
      <c r="AS3" s="416"/>
    </row>
    <row r="4" spans="1:45" ht="18.75" customHeight="1" thickBot="1" x14ac:dyDescent="0.35">
      <c r="A4" s="134"/>
      <c r="B4" s="135"/>
      <c r="C4" s="430"/>
      <c r="D4" s="430"/>
      <c r="E4" s="430"/>
      <c r="F4" s="430"/>
      <c r="G4" s="430"/>
      <c r="H4" s="431"/>
      <c r="I4" s="424"/>
      <c r="J4" s="424"/>
      <c r="K4" s="424"/>
      <c r="L4" s="424"/>
      <c r="M4" s="424"/>
      <c r="N4" s="424"/>
      <c r="O4" s="424"/>
      <c r="P4" s="424"/>
      <c r="Q4" s="424"/>
      <c r="R4" s="424"/>
      <c r="S4" s="424"/>
      <c r="T4" s="424"/>
      <c r="U4" s="424"/>
      <c r="V4" s="424"/>
      <c r="W4" s="424"/>
      <c r="X4" s="424"/>
      <c r="Y4" s="424"/>
      <c r="Z4" s="424"/>
      <c r="AA4" s="424"/>
      <c r="AB4" s="424"/>
      <c r="AC4" s="424"/>
      <c r="AD4" s="424"/>
      <c r="AE4" s="424"/>
      <c r="AF4" s="424"/>
      <c r="AG4" s="424"/>
      <c r="AH4" s="424"/>
      <c r="AI4" s="424"/>
      <c r="AJ4" s="424"/>
      <c r="AK4" s="424"/>
      <c r="AL4" s="424"/>
      <c r="AM4" s="424"/>
      <c r="AN4" s="424"/>
      <c r="AO4" s="424"/>
      <c r="AP4" s="425"/>
      <c r="AQ4" s="417" t="s">
        <v>463</v>
      </c>
      <c r="AR4" s="418"/>
      <c r="AS4" s="419"/>
    </row>
    <row r="5" spans="1:45" ht="22.5" customHeight="1" thickBot="1" x14ac:dyDescent="0.35">
      <c r="A5" s="433" t="s">
        <v>456</v>
      </c>
      <c r="B5" s="434"/>
      <c r="C5" s="434"/>
      <c r="D5" s="435"/>
      <c r="E5" s="436"/>
      <c r="F5" s="450"/>
      <c r="G5" s="451"/>
      <c r="H5" s="451"/>
      <c r="I5" s="451"/>
      <c r="J5" s="451"/>
      <c r="K5" s="451"/>
      <c r="L5" s="451"/>
      <c r="M5" s="451"/>
      <c r="N5" s="451"/>
      <c r="O5" s="451"/>
      <c r="P5" s="451"/>
      <c r="Q5" s="451"/>
      <c r="R5" s="452"/>
      <c r="S5" s="452"/>
      <c r="T5" s="452"/>
      <c r="U5" s="452"/>
      <c r="V5" s="452"/>
      <c r="W5" s="452"/>
      <c r="X5" s="452"/>
      <c r="Y5" s="452"/>
      <c r="Z5" s="452"/>
      <c r="AA5" s="452"/>
      <c r="AB5" s="452"/>
      <c r="AC5" s="452"/>
      <c r="AD5" s="452"/>
      <c r="AE5" s="452"/>
      <c r="AF5" s="452"/>
      <c r="AG5" s="452"/>
      <c r="AH5" s="452"/>
      <c r="AI5" s="452"/>
      <c r="AJ5" s="452"/>
      <c r="AK5" s="452"/>
      <c r="AL5" s="452"/>
      <c r="AM5" s="452"/>
      <c r="AN5" s="452"/>
      <c r="AO5" s="451"/>
      <c r="AP5" s="451"/>
      <c r="AQ5" s="451"/>
      <c r="AR5" s="451"/>
      <c r="AS5" s="453"/>
    </row>
    <row r="6" spans="1:45" ht="17.25" thickBot="1" x14ac:dyDescent="0.35">
      <c r="A6" s="437" t="s">
        <v>90</v>
      </c>
      <c r="B6" s="438"/>
      <c r="C6" s="438"/>
      <c r="D6" s="439"/>
      <c r="E6" s="440"/>
      <c r="F6" s="454"/>
      <c r="G6" s="455"/>
      <c r="H6" s="455"/>
      <c r="I6" s="455"/>
      <c r="J6" s="455"/>
      <c r="K6" s="455"/>
      <c r="L6" s="455"/>
      <c r="M6" s="455"/>
      <c r="N6" s="455"/>
      <c r="O6" s="455"/>
      <c r="P6" s="455"/>
      <c r="Q6" s="455"/>
      <c r="R6" s="455"/>
      <c r="S6" s="455"/>
      <c r="T6" s="455"/>
      <c r="U6" s="455"/>
      <c r="V6" s="455"/>
      <c r="W6" s="455"/>
      <c r="X6" s="455"/>
      <c r="Y6" s="455"/>
      <c r="Z6" s="455"/>
      <c r="AA6" s="455"/>
      <c r="AB6" s="455"/>
      <c r="AC6" s="455"/>
      <c r="AD6" s="455"/>
      <c r="AE6" s="455"/>
      <c r="AF6" s="455"/>
      <c r="AG6" s="455"/>
      <c r="AH6" s="455"/>
      <c r="AI6" s="455"/>
      <c r="AJ6" s="455"/>
      <c r="AK6" s="455"/>
      <c r="AL6" s="455"/>
      <c r="AM6" s="455"/>
      <c r="AN6" s="455"/>
      <c r="AO6" s="455"/>
      <c r="AP6" s="455"/>
      <c r="AQ6" s="455"/>
      <c r="AR6" s="455"/>
      <c r="AS6" s="456"/>
    </row>
    <row r="7" spans="1:45" ht="40.5" customHeight="1" thickBot="1" x14ac:dyDescent="0.35">
      <c r="A7" s="441" t="s">
        <v>35</v>
      </c>
      <c r="B7" s="442"/>
      <c r="C7" s="442"/>
      <c r="D7" s="443"/>
      <c r="E7" s="444"/>
      <c r="F7" s="445"/>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7"/>
    </row>
    <row r="8" spans="1:45" ht="19.5" customHeight="1" thickBot="1" x14ac:dyDescent="0.35">
      <c r="A8" s="355" t="s">
        <v>93</v>
      </c>
      <c r="B8" s="356"/>
      <c r="C8" s="356"/>
      <c r="D8" s="356"/>
      <c r="E8" s="356"/>
      <c r="F8" s="356"/>
      <c r="G8" s="356"/>
      <c r="H8" s="356"/>
      <c r="I8" s="357"/>
      <c r="J8" s="405" t="s">
        <v>94</v>
      </c>
      <c r="K8" s="406"/>
      <c r="L8" s="406"/>
      <c r="M8" s="406"/>
      <c r="N8" s="406"/>
      <c r="O8" s="406"/>
      <c r="P8" s="406"/>
      <c r="Q8" s="432"/>
      <c r="R8" s="405" t="s">
        <v>395</v>
      </c>
      <c r="S8" s="406"/>
      <c r="T8" s="406"/>
      <c r="U8" s="406"/>
      <c r="V8" s="406"/>
      <c r="W8" s="406"/>
      <c r="X8" s="406"/>
      <c r="Y8" s="406"/>
      <c r="Z8" s="406"/>
      <c r="AA8" s="406"/>
      <c r="AB8" s="406"/>
      <c r="AC8" s="432"/>
      <c r="AD8" s="405" t="s">
        <v>95</v>
      </c>
      <c r="AE8" s="406"/>
      <c r="AF8" s="406"/>
      <c r="AG8" s="406"/>
      <c r="AH8" s="406"/>
      <c r="AI8" s="406"/>
      <c r="AJ8" s="407"/>
      <c r="AK8" s="366" t="s">
        <v>457</v>
      </c>
      <c r="AL8" s="355" t="s">
        <v>30</v>
      </c>
      <c r="AM8" s="356"/>
      <c r="AN8" s="356"/>
      <c r="AO8" s="357"/>
      <c r="AP8" s="394" t="s">
        <v>458</v>
      </c>
      <c r="AQ8" s="457" t="s">
        <v>173</v>
      </c>
      <c r="AR8" s="458"/>
      <c r="AS8" s="459"/>
    </row>
    <row r="9" spans="1:45" ht="16.5" customHeight="1" thickBot="1" x14ac:dyDescent="0.35">
      <c r="A9" s="448" t="s">
        <v>0</v>
      </c>
      <c r="B9" s="366" t="s">
        <v>112</v>
      </c>
      <c r="C9" s="366" t="s">
        <v>197</v>
      </c>
      <c r="D9" s="394" t="s">
        <v>447</v>
      </c>
      <c r="E9" s="364" t="s">
        <v>2</v>
      </c>
      <c r="F9" s="366" t="s">
        <v>459</v>
      </c>
      <c r="G9" s="366" t="s">
        <v>460</v>
      </c>
      <c r="H9" s="364" t="s">
        <v>1</v>
      </c>
      <c r="I9" s="358" t="s">
        <v>400</v>
      </c>
      <c r="J9" s="366" t="s">
        <v>91</v>
      </c>
      <c r="K9" s="366" t="s">
        <v>29</v>
      </c>
      <c r="L9" s="364" t="s">
        <v>5</v>
      </c>
      <c r="M9" s="394" t="s">
        <v>431</v>
      </c>
      <c r="N9" s="408" t="s">
        <v>451</v>
      </c>
      <c r="O9" s="366" t="s">
        <v>36</v>
      </c>
      <c r="P9" s="364" t="s">
        <v>5</v>
      </c>
      <c r="Q9" s="366" t="s">
        <v>39</v>
      </c>
      <c r="R9" s="401" t="s">
        <v>11</v>
      </c>
      <c r="S9" s="366" t="s">
        <v>31</v>
      </c>
      <c r="T9" s="366" t="s">
        <v>461</v>
      </c>
      <c r="U9" s="366" t="s">
        <v>128</v>
      </c>
      <c r="V9" s="366" t="s">
        <v>109</v>
      </c>
      <c r="W9" s="366" t="s">
        <v>12</v>
      </c>
      <c r="X9" s="402" t="s">
        <v>8</v>
      </c>
      <c r="Y9" s="403"/>
      <c r="Z9" s="403"/>
      <c r="AA9" s="403"/>
      <c r="AB9" s="403"/>
      <c r="AC9" s="404"/>
      <c r="AD9" s="401" t="s">
        <v>92</v>
      </c>
      <c r="AE9" s="401" t="s">
        <v>37</v>
      </c>
      <c r="AF9" s="401" t="s">
        <v>5</v>
      </c>
      <c r="AG9" s="401" t="s">
        <v>38</v>
      </c>
      <c r="AH9" s="401" t="s">
        <v>5</v>
      </c>
      <c r="AI9" s="401" t="s">
        <v>40</v>
      </c>
      <c r="AJ9" s="401" t="s">
        <v>26</v>
      </c>
      <c r="AK9" s="400"/>
      <c r="AL9" s="398" t="s">
        <v>218</v>
      </c>
      <c r="AM9" s="397" t="s">
        <v>188</v>
      </c>
      <c r="AN9" s="397" t="s">
        <v>31</v>
      </c>
      <c r="AO9" s="394" t="s">
        <v>32</v>
      </c>
      <c r="AP9" s="396"/>
      <c r="AQ9" s="460"/>
      <c r="AR9" s="461"/>
      <c r="AS9" s="462"/>
    </row>
    <row r="10" spans="1:45" s="202" customFormat="1" ht="123" customHeight="1" thickBot="1" x14ac:dyDescent="0.3">
      <c r="A10" s="449"/>
      <c r="B10" s="391"/>
      <c r="C10" s="391"/>
      <c r="D10" s="395"/>
      <c r="E10" s="365"/>
      <c r="F10" s="391"/>
      <c r="G10" s="391"/>
      <c r="H10" s="365"/>
      <c r="I10" s="359"/>
      <c r="J10" s="391"/>
      <c r="K10" s="391"/>
      <c r="L10" s="365"/>
      <c r="M10" s="395"/>
      <c r="N10" s="409"/>
      <c r="O10" s="365"/>
      <c r="P10" s="365"/>
      <c r="Q10" s="391"/>
      <c r="R10" s="399"/>
      <c r="S10" s="391"/>
      <c r="T10" s="391"/>
      <c r="U10" s="391"/>
      <c r="V10" s="391"/>
      <c r="W10" s="391"/>
      <c r="X10" s="203" t="s">
        <v>13</v>
      </c>
      <c r="Y10" s="203" t="s">
        <v>17</v>
      </c>
      <c r="Z10" s="203" t="s">
        <v>25</v>
      </c>
      <c r="AA10" s="203" t="s">
        <v>18</v>
      </c>
      <c r="AB10" s="203" t="s">
        <v>21</v>
      </c>
      <c r="AC10" s="203" t="s">
        <v>24</v>
      </c>
      <c r="AD10" s="399"/>
      <c r="AE10" s="399"/>
      <c r="AF10" s="399"/>
      <c r="AG10" s="399"/>
      <c r="AH10" s="399"/>
      <c r="AI10" s="399"/>
      <c r="AJ10" s="399"/>
      <c r="AK10" s="365"/>
      <c r="AL10" s="399"/>
      <c r="AM10" s="391"/>
      <c r="AN10" s="391"/>
      <c r="AO10" s="395"/>
      <c r="AP10" s="395"/>
      <c r="AQ10" s="463"/>
      <c r="AR10" s="464"/>
      <c r="AS10" s="465"/>
    </row>
    <row r="11" spans="1:45" s="73" customFormat="1" ht="150" customHeight="1" x14ac:dyDescent="0.25">
      <c r="A11" s="377" t="s">
        <v>131</v>
      </c>
      <c r="B11" s="360"/>
      <c r="C11" s="360"/>
      <c r="D11" s="360"/>
      <c r="E11" s="360"/>
      <c r="F11" s="360"/>
      <c r="G11" s="360"/>
      <c r="H11" s="410" t="str">
        <f>+CONCATENATE(E11," ",F11," ",G11)</f>
        <v xml:space="preserve">  </v>
      </c>
      <c r="I11" s="352"/>
      <c r="J11" s="388"/>
      <c r="K11" s="389" t="str">
        <f>IF(J11&lt;=0,"",IF(J11&lt;=3,"Muy Baja",IF(J11&lt;=34,"Baja",IF(J11&lt;=600,"Media",IF(J11&lt;=6000,"Alta","Muy Alta")))))</f>
        <v/>
      </c>
      <c r="L11" s="393" t="str">
        <f>IF(K11="","",IF(K11="Muy Baja",0.2,IF(K11="Baja",0.4,IF(K11="Media",0.6,IF(K11="Alta",0.8,IF(K11="Muy Alta",1,))))))</f>
        <v/>
      </c>
      <c r="M11" s="392"/>
      <c r="N11" s="375">
        <f ca="1">IF(NOT(ISERROR(MATCH(M11,'Tabla Impacto'!$B$222:$B$224,0))),'Tabla Impacto'!$F$224,M11)</f>
        <v>0</v>
      </c>
      <c r="O11" s="389" t="str">
        <f ca="1">IF(OR(N11='Tabla Impacto'!$C$12,N11='Tabla Impacto'!$D$12),"Leve",IF(OR(N11='Tabla Impacto'!$C$13,N11='Tabla Impacto'!$D$13),"Menor",IF(OR(N11='Tabla Impacto'!$C$14,N11='Tabla Impacto'!$D$14),"Moderado",IF(OR(N11='Tabla Impacto'!$C$15,N11='Tabla Impacto'!$D$15),"Mayor",IF(OR(N11='Tabla Impacto'!$C$16,N11='Tabla Impacto'!$D$16),"Catastrófico","")))))</f>
        <v/>
      </c>
      <c r="P11" s="393" t="str">
        <f ca="1">IF(O11="","",IF(O11="Leve",0.2,IF(O11="Menor",0.4,IF(O11="Moderado",0.6,IF(O11="Mayor",0.8,IF(O11="Catastrófico",1,))))))</f>
        <v/>
      </c>
      <c r="Q11" s="390" t="str">
        <f ca="1">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
      </c>
      <c r="R11" s="106" t="s">
        <v>195</v>
      </c>
      <c r="S11" s="206"/>
      <c r="T11" s="206"/>
      <c r="U11" s="206"/>
      <c r="V11" s="209" t="str">
        <f>+CONCATENATE(S11," ",T11," ",U11)</f>
        <v xml:space="preserve">  </v>
      </c>
      <c r="W11" s="122" t="str">
        <f>IF(OR(X11="Preventivo",X11="Detectivo"),"Probabilidad",IF(X11="Correctivo","Impacto",""))</f>
        <v/>
      </c>
      <c r="X11" s="79"/>
      <c r="Y11" s="79"/>
      <c r="Z11" s="121" t="str">
        <f>IF(AND(X11="Preventivo",Y11="Automático"),"50%",IF(AND(X11="Preventivo",Y11="Manual"),"40%",IF(AND(X11="Detectivo",Y11="Automático"),"40%",IF(AND(X11="Detectivo",Y11="Manual"),"30%",IF(AND(X11="Correctivo",Y11="Automático"),"35%",IF(AND(X11="Correctivo",Y11="Manual"),"25%",""))))))</f>
        <v/>
      </c>
      <c r="AA11" s="107"/>
      <c r="AB11" s="107"/>
      <c r="AC11" s="107"/>
      <c r="AD11" s="119" t="str">
        <f>IFERROR(IF(W11="Probabilidad",(L11-(+L11*Z11)),IF(W11="Impacto",L11,"")),"")</f>
        <v/>
      </c>
      <c r="AE11" s="383" t="str">
        <f>IFERROR(LOOKUP(LOOKUP(2,1/(AD11:AD17&lt;&gt;""),AD11:AD17),'Opciones Tratamiento'!$I$2:$I$6,'Opciones Tratamiento'!$J$2:$J$6),"")</f>
        <v/>
      </c>
      <c r="AF11" s="116" t="str">
        <f>+AD11</f>
        <v/>
      </c>
      <c r="AG11" s="383" t="str">
        <f>IFERROR(LOOKUP(LOOKUP(2,1/(AH11:AH17&lt;&gt;""),AH11:AH17),'Opciones Tratamiento'!L2:M6),"")</f>
        <v/>
      </c>
      <c r="AH11" s="116" t="str">
        <f>IFERROR(IF(W11="Impacto",(P11-(+P11*Z11)),IF(W11="Probabilidad",P11,"")),"")</f>
        <v/>
      </c>
      <c r="AI11" s="384" t="str">
        <f>IFERROR(IF(OR(AND(AE11="Muy Baja",AG11="Leve"),AND(AE11="Muy Baja",AG11="Menor"),AND(AE11="Baja",AG11="Leve")),"Bajo",IF(OR(AND(AE11="Muy baja",AG11="Moderado"),AND(AE11="Baja",AG11="Menor"),AND(AE11="Baja",AG11="Moderado"),AND(AE11="Media",AG11="Leve"),AND(AE11="Media",AG11="Menor"),AND(AE11="Media",AG11="Moderado"),AND(AE11="Alta",AG11="Leve"),AND(AE11="Alta",AG11="Menor")),"Moderado",IF(OR(AND(AE11="Muy Baja",AG11="Mayor"),AND(AE11="Baja",AG11="Mayor"),AND(AE11="Media",AG11="Mayor"),AND(AE11="Alta",AG11="Moderado"),AND(AE11="Alta",AG11="Mayor"),AND(AE11="Muy Alta",AG11="Leve"),AND(AE11="Muy Alta",AG11="Menor"),AND(AE11="Muy Alta",AG11="Moderado"),AND(AE11="Muy Alta",AG11="Mayor")),"Alto",IF(OR(AND(AE11="Muy Baja",AG11="Catastrófico"),AND(AE11="Baja",AG11="Catastrófico"),AND(AE11="Media",AG11="Catastrófico"),AND(AE11="Alta",AG11="Catastrófico"),AND(AE11="Muy Alta",AG11="Catastrófico")),"Extremo","")))),"")</f>
        <v/>
      </c>
      <c r="AJ11" s="382"/>
      <c r="AK11" s="108"/>
      <c r="AL11" s="106" t="s">
        <v>282</v>
      </c>
      <c r="AM11" s="159"/>
      <c r="AN11" s="159"/>
      <c r="AO11" s="377"/>
      <c r="AP11" s="385"/>
      <c r="AQ11" s="380"/>
      <c r="AR11" s="380"/>
      <c r="AS11" s="380"/>
    </row>
    <row r="12" spans="1:45" s="73" customFormat="1" ht="150" customHeight="1" x14ac:dyDescent="0.25">
      <c r="A12" s="363"/>
      <c r="B12" s="361"/>
      <c r="C12" s="361"/>
      <c r="D12" s="361"/>
      <c r="E12" s="361"/>
      <c r="F12" s="361"/>
      <c r="G12" s="361"/>
      <c r="H12" s="362"/>
      <c r="I12" s="353"/>
      <c r="J12" s="378"/>
      <c r="K12" s="372"/>
      <c r="L12" s="376"/>
      <c r="M12" s="374"/>
      <c r="N12" s="369"/>
      <c r="O12" s="372"/>
      <c r="P12" s="376"/>
      <c r="Q12" s="371"/>
      <c r="R12" s="80" t="s">
        <v>194</v>
      </c>
      <c r="S12" s="205"/>
      <c r="T12" s="205"/>
      <c r="U12" s="205"/>
      <c r="V12" s="204" t="str">
        <f t="shared" ref="V12:V16" si="0">+CONCATENATE(S12," ",T12," ",U12)</f>
        <v xml:space="preserve">  </v>
      </c>
      <c r="W12" s="123" t="str">
        <f t="shared" ref="W12:W17" si="1">IF(OR(X12="Preventivo",X12="Detectivo"),"Probabilidad",IF(X12="Correctivo","Impacto",""))</f>
        <v/>
      </c>
      <c r="X12" s="166"/>
      <c r="Y12" s="166"/>
      <c r="Z12" s="118" t="str">
        <f t="shared" ref="Z12" si="2">IF(AND(X12="Preventivo",Y12="Automático"),"50%",IF(AND(X12="Preventivo",Y12="Manual"),"40%",IF(AND(X12="Detectivo",Y12="Automático"),"40%",IF(AND(X12="Detectivo",Y12="Manual"),"30%",IF(AND(X12="Correctivo",Y12="Automático"),"35%",IF(AND(X12="Correctivo",Y12="Manual"),"25%",""))))))</f>
        <v/>
      </c>
      <c r="AA12" s="155"/>
      <c r="AB12" s="155"/>
      <c r="AC12" s="155"/>
      <c r="AD12" s="120" t="str">
        <f>IFERROR(IF(AND(W11="Probabilidad",W12="Probabilidad"),(AF11-(+AF11*Z12)),IF(W12="Probabilidad",(L11-(+L11*Z12)),IF(W12="Impacto",AF11,""))),"")</f>
        <v/>
      </c>
      <c r="AE12" s="368"/>
      <c r="AF12" s="117" t="str">
        <f t="shared" ref="AF12" si="3">+AD12</f>
        <v/>
      </c>
      <c r="AG12" s="368"/>
      <c r="AH12" s="117" t="str">
        <f>IFERROR(IF(AND(W11="Impacto",W12="Impacto"),(AH11-(+AH11*Z12)),IF(W12="Impacto",(P11-(+P11*Z12)),IF(W12="Probabilidad",AH11,""))),"")</f>
        <v/>
      </c>
      <c r="AI12" s="370"/>
      <c r="AJ12" s="367"/>
      <c r="AK12" s="74"/>
      <c r="AL12" s="80" t="s">
        <v>283</v>
      </c>
      <c r="AM12" s="160"/>
      <c r="AN12" s="160"/>
      <c r="AO12" s="363"/>
      <c r="AP12" s="386"/>
      <c r="AQ12" s="381"/>
      <c r="AR12" s="381"/>
      <c r="AS12" s="381"/>
    </row>
    <row r="13" spans="1:45" s="73" customFormat="1" ht="150" customHeight="1" x14ac:dyDescent="0.25">
      <c r="A13" s="363"/>
      <c r="B13" s="361"/>
      <c r="C13" s="361"/>
      <c r="D13" s="361"/>
      <c r="E13" s="361"/>
      <c r="F13" s="361"/>
      <c r="G13" s="361"/>
      <c r="H13" s="362"/>
      <c r="I13" s="353"/>
      <c r="J13" s="378"/>
      <c r="K13" s="372"/>
      <c r="L13" s="376"/>
      <c r="M13" s="374"/>
      <c r="N13" s="369"/>
      <c r="O13" s="372"/>
      <c r="P13" s="376"/>
      <c r="Q13" s="371"/>
      <c r="R13" s="80" t="s">
        <v>193</v>
      </c>
      <c r="S13" s="205"/>
      <c r="T13" s="205"/>
      <c r="U13" s="205"/>
      <c r="V13" s="204" t="str">
        <f t="shared" si="0"/>
        <v xml:space="preserve">  </v>
      </c>
      <c r="W13" s="123" t="str">
        <f t="shared" si="1"/>
        <v/>
      </c>
      <c r="X13" s="79"/>
      <c r="Y13" s="79"/>
      <c r="Z13" s="118" t="str">
        <f>IF(AND(X13="Preventivo",Y13="Automático"),"50%",IF(AND(X13="Preventivo",Y13="Manual"),"40%",IF(AND(X13="Detectivo",Y13="Automático"),"40%",IF(AND(X13="Detectivo",Y13="Manual"),"30%",IF(AND(X13="Correctivo",Y13="Automático"),"35%",IF(AND(X13="Correctivo",Y13="Manual"),"25%",""))))))</f>
        <v/>
      </c>
      <c r="AA13" s="79"/>
      <c r="AB13" s="79"/>
      <c r="AC13" s="79"/>
      <c r="AD13" s="120" t="str">
        <f>IFERROR(IF(AND(W11="Probabilidad",W12="Probabilidad",W13="Probabilidad"),(AF12-(+AF12*Z13)),IF(W13="Probabilidad",(L11-(+L11*Z13)),IF(W13="Impacto",AF12,""))),"")</f>
        <v/>
      </c>
      <c r="AE13" s="368"/>
      <c r="AF13" s="117" t="str">
        <f>+AD13</f>
        <v/>
      </c>
      <c r="AG13" s="368"/>
      <c r="AH13" s="117" t="str">
        <f>IFERROR(IF(AND(W11="Impacto",W12="Impacto",W13="Impacto"),(AH12-(+AH12*Z13)),IF(W13="Impacto",(P11-(+P11*Z13)),IF(W13="Probabilidad",AH12,""))),"")</f>
        <v/>
      </c>
      <c r="AI13" s="370"/>
      <c r="AJ13" s="367"/>
      <c r="AK13" s="74"/>
      <c r="AL13" s="80"/>
      <c r="AM13" s="205"/>
      <c r="AN13" s="205"/>
      <c r="AO13" s="363"/>
      <c r="AP13" s="386"/>
      <c r="AQ13" s="381"/>
      <c r="AR13" s="381"/>
      <c r="AS13" s="381"/>
    </row>
    <row r="14" spans="1:45" s="73" customFormat="1" ht="150" customHeight="1" x14ac:dyDescent="0.25">
      <c r="A14" s="363"/>
      <c r="B14" s="361"/>
      <c r="C14" s="361"/>
      <c r="D14" s="361"/>
      <c r="E14" s="361"/>
      <c r="F14" s="361"/>
      <c r="G14" s="361"/>
      <c r="H14" s="362"/>
      <c r="I14" s="353"/>
      <c r="J14" s="378"/>
      <c r="K14" s="372"/>
      <c r="L14" s="376"/>
      <c r="M14" s="374"/>
      <c r="N14" s="369"/>
      <c r="O14" s="372"/>
      <c r="P14" s="376"/>
      <c r="Q14" s="371"/>
      <c r="R14" s="80" t="s">
        <v>192</v>
      </c>
      <c r="S14" s="205"/>
      <c r="T14" s="205"/>
      <c r="U14" s="205"/>
      <c r="V14" s="204" t="str">
        <f t="shared" si="0"/>
        <v xml:space="preserve">  </v>
      </c>
      <c r="W14" s="123" t="str">
        <f t="shared" si="1"/>
        <v/>
      </c>
      <c r="X14" s="79"/>
      <c r="Y14" s="79"/>
      <c r="Z14" s="118" t="str">
        <f t="shared" ref="Z14" si="4">IF(AND(X14="Preventivo",Y14="Automático"),"50%",IF(AND(X14="Preventivo",Y14="Manual"),"40%",IF(AND(X14="Detectivo",Y14="Automático"),"40%",IF(AND(X14="Detectivo",Y14="Manual"),"30%",IF(AND(X14="Correctivo",Y14="Automático"),"35%",IF(AND(X14="Correctivo",Y14="Manual"),"25%",""))))))</f>
        <v/>
      </c>
      <c r="AA14" s="155"/>
      <c r="AB14" s="155"/>
      <c r="AC14" s="155"/>
      <c r="AD14" s="120" t="str">
        <f>IFERROR(IF(AND(W11="Probabilidad",W12="Probabilidad",W13="Probabilidad",W14="Probabilidad"),(AF13-(+AF13*Z14)),IF(W14="Probabilidad",(L11-(+L11*Z14)),IF(W14="Impacto",AF13,""))),"")</f>
        <v/>
      </c>
      <c r="AE14" s="368"/>
      <c r="AF14" s="117" t="str">
        <f t="shared" ref="AF14" si="5">+AD14</f>
        <v/>
      </c>
      <c r="AG14" s="368"/>
      <c r="AH14" s="117" t="str">
        <f>IFERROR(IF(AND(W13="Impacto",W14="Impacto"),(AH13-(+AH13*Z14)),IF(W14="Impacto",(P11-(+P11*Z14)),IF(W14="Probabilidad",AH13,""))),"")</f>
        <v/>
      </c>
      <c r="AI14" s="370"/>
      <c r="AJ14" s="367"/>
      <c r="AK14" s="74"/>
      <c r="AL14" s="80"/>
      <c r="AM14" s="205"/>
      <c r="AN14" s="205"/>
      <c r="AO14" s="363"/>
      <c r="AP14" s="386"/>
      <c r="AQ14" s="381"/>
      <c r="AR14" s="381"/>
      <c r="AS14" s="381"/>
    </row>
    <row r="15" spans="1:45" s="73" customFormat="1" ht="150" customHeight="1" x14ac:dyDescent="0.25">
      <c r="A15" s="363"/>
      <c r="B15" s="361"/>
      <c r="C15" s="361"/>
      <c r="D15" s="361"/>
      <c r="E15" s="361"/>
      <c r="F15" s="361"/>
      <c r="G15" s="361"/>
      <c r="H15" s="362"/>
      <c r="I15" s="353"/>
      <c r="J15" s="378"/>
      <c r="K15" s="372"/>
      <c r="L15" s="376"/>
      <c r="M15" s="374"/>
      <c r="N15" s="369"/>
      <c r="O15" s="372"/>
      <c r="P15" s="376"/>
      <c r="Q15" s="371"/>
      <c r="R15" s="80" t="s">
        <v>191</v>
      </c>
      <c r="S15" s="205"/>
      <c r="T15" s="205"/>
      <c r="U15" s="205"/>
      <c r="V15" s="204" t="str">
        <f t="shared" si="0"/>
        <v xml:space="preserve">  </v>
      </c>
      <c r="W15" s="123" t="str">
        <f t="shared" ref="W15:W16" si="6">IF(OR(X15="Preventivo",X15="Detectivo"),"Probabilidad",IF(X15="Correctivo","Impacto",""))</f>
        <v/>
      </c>
      <c r="X15" s="79"/>
      <c r="Y15" s="79"/>
      <c r="Z15" s="118" t="str">
        <f>IF(AND(X15="Preventivo",Y15="Automático"),"50%",IF(AND(X15="Preventivo",Y15="Manual"),"40%",IF(AND(X15="Detectivo",Y15="Automático"),"40%",IF(AND(X15="Detectivo",Y15="Manual"),"30%",IF(AND(X15="Correctivo",Y15="Automático"),"35%",IF(AND(X15="Correctivo",Y15="Manual"),"25%",""))))))</f>
        <v/>
      </c>
      <c r="AA15" s="79"/>
      <c r="AB15" s="79"/>
      <c r="AC15" s="79"/>
      <c r="AD15" s="120" t="str">
        <f>IFERROR(IF(AND(W11="Probabilidad",W12="Probabilidad",W13="Probabilidad",W14="Probabilidad",W15="Probabilidad"),(AF14-(+AF14*Z15)),IF(W15="Probabilidad",(L10-(+L10*Z15)),IF(W15="Impacto",AF14,""))),"")</f>
        <v/>
      </c>
      <c r="AE15" s="368"/>
      <c r="AF15" s="117" t="str">
        <f t="shared" ref="AF15:AF20" si="7">+AD15</f>
        <v/>
      </c>
      <c r="AG15" s="368"/>
      <c r="AH15" s="117" t="str">
        <f>IFERROR(IF(AND(W14="Impacto",W15="Impacto"),(AH14-(+AH14*Z15)),IF(W15="Impacto",(P11-(+P11*Z15)),IF(W15="Probabilidad",AH14,""))),"")</f>
        <v/>
      </c>
      <c r="AI15" s="370"/>
      <c r="AJ15" s="367"/>
      <c r="AK15" s="74"/>
      <c r="AL15" s="80"/>
      <c r="AM15" s="205"/>
      <c r="AN15" s="205"/>
      <c r="AO15" s="363"/>
      <c r="AP15" s="386"/>
      <c r="AQ15" s="381"/>
      <c r="AR15" s="381"/>
      <c r="AS15" s="381"/>
    </row>
    <row r="16" spans="1:45" s="73" customFormat="1" ht="150" customHeight="1" x14ac:dyDescent="0.25">
      <c r="A16" s="363"/>
      <c r="B16" s="361"/>
      <c r="C16" s="361"/>
      <c r="D16" s="361"/>
      <c r="E16" s="361"/>
      <c r="F16" s="361"/>
      <c r="G16" s="361"/>
      <c r="H16" s="362"/>
      <c r="I16" s="353"/>
      <c r="J16" s="378"/>
      <c r="K16" s="372"/>
      <c r="L16" s="376"/>
      <c r="M16" s="374"/>
      <c r="N16" s="369"/>
      <c r="O16" s="372"/>
      <c r="P16" s="376"/>
      <c r="Q16" s="371"/>
      <c r="R16" s="80" t="s">
        <v>449</v>
      </c>
      <c r="S16" s="205"/>
      <c r="T16" s="205"/>
      <c r="U16" s="205"/>
      <c r="V16" s="204" t="str">
        <f t="shared" si="0"/>
        <v xml:space="preserve">  </v>
      </c>
      <c r="W16" s="123" t="str">
        <f t="shared" si="6"/>
        <v/>
      </c>
      <c r="X16" s="79"/>
      <c r="Y16" s="79"/>
      <c r="Z16" s="118" t="str">
        <f>IF(AND(X16="Preventivo",Y16="Automático"),"50%",IF(AND(X16="Preventivo",Y16="Manual"),"40%",IF(AND(X16="Detectivo",Y16="Automático"),"40%",IF(AND(X16="Detectivo",Y16="Manual"),"30%",IF(AND(X16="Correctivo",Y16="Automático"),"35%",IF(AND(X16="Correctivo",Y16="Manual"),"25%",""))))))</f>
        <v/>
      </c>
      <c r="AA16" s="79"/>
      <c r="AB16" s="79"/>
      <c r="AC16" s="79"/>
      <c r="AD16" s="120" t="str">
        <f>IFERROR(IF(AND(W12="Probabilidad",W13="Probabilidad",W14="Probabilidad",W15="Probabilidad",W16="Probabilidad"),(AF15-(+AF15*Z16)),IF(W16="Probabilidad",(L11-(+L11*Z16)),IF(W16="Impacto",AF15,""))),"")</f>
        <v/>
      </c>
      <c r="AE16" s="368"/>
      <c r="AF16" s="117" t="str">
        <f t="shared" si="7"/>
        <v/>
      </c>
      <c r="AG16" s="368"/>
      <c r="AH16" s="117" t="str">
        <f>IFERROR(IF(AND(W14="Impacto",W15="Impacto",W16="Impacto"),(AH15-(+AH15*Z16)),IF(W16="Impacto",(P11-(+P11*Z16)),IF(W16="Probabilidad",AH15,""))),"")</f>
        <v/>
      </c>
      <c r="AI16" s="370"/>
      <c r="AJ16" s="367"/>
      <c r="AK16" s="74"/>
      <c r="AL16" s="80"/>
      <c r="AM16" s="205"/>
      <c r="AN16" s="205"/>
      <c r="AO16" s="363"/>
      <c r="AP16" s="386"/>
      <c r="AQ16" s="381"/>
      <c r="AR16" s="381"/>
      <c r="AS16" s="381"/>
    </row>
    <row r="17" spans="1:45" s="73" customFormat="1" ht="150" customHeight="1" thickBot="1" x14ac:dyDescent="0.3">
      <c r="A17" s="363"/>
      <c r="B17" s="361"/>
      <c r="C17" s="361"/>
      <c r="D17" s="361"/>
      <c r="E17" s="361"/>
      <c r="F17" s="361"/>
      <c r="G17" s="361"/>
      <c r="H17" s="362"/>
      <c r="I17" s="354"/>
      <c r="J17" s="378"/>
      <c r="K17" s="372"/>
      <c r="L17" s="376"/>
      <c r="M17" s="375"/>
      <c r="N17" s="369"/>
      <c r="O17" s="372"/>
      <c r="P17" s="376"/>
      <c r="Q17" s="371"/>
      <c r="R17" s="80" t="s">
        <v>450</v>
      </c>
      <c r="S17" s="205"/>
      <c r="T17" s="205"/>
      <c r="U17" s="205"/>
      <c r="V17" s="204" t="str">
        <f t="shared" ref="V17" si="8">+CONCATENATE(S17," ",T17," ",U17)</f>
        <v xml:space="preserve">  </v>
      </c>
      <c r="W17" s="123" t="str">
        <f t="shared" si="1"/>
        <v/>
      </c>
      <c r="X17" s="79"/>
      <c r="Y17" s="79"/>
      <c r="Z17" s="118" t="str">
        <f>IF(AND(X17="Preventivo",Y17="Automático"),"50%",IF(AND(X17="Preventivo",Y17="Manual"),"40%",IF(AND(X17="Detectivo",Y17="Automático"),"40%",IF(AND(X17="Detectivo",Y17="Manual"),"30%",IF(AND(X17="Correctivo",Y17="Automático"),"35%",IF(AND(X17="Correctivo",Y17="Manual"),"25%",""))))))</f>
        <v/>
      </c>
      <c r="AA17" s="79"/>
      <c r="AB17" s="79"/>
      <c r="AC17" s="79"/>
      <c r="AD17" s="120" t="str">
        <f>IFERROR(IF(AND(W13="Probabilidad",W14="Probabilidad",W15="Probabilidad",W16="Probabilidad",W17="Probabilidad"),(AF16-(+AF16*Z17)),IF(W17="Probabilidad",(L12-(+L12*Z17)),IF(W17="Impacto",AF16,""))),"")</f>
        <v/>
      </c>
      <c r="AE17" s="368"/>
      <c r="AF17" s="117" t="str">
        <f t="shared" si="7"/>
        <v/>
      </c>
      <c r="AG17" s="368"/>
      <c r="AH17" s="117" t="str">
        <f>IFERROR(IF(AND(W14="Impacto",W15="Impacto",W16="Impacto",W17="Impacto"),(AH16-(+AH16*Z17)),IF(W17="Impacto",(P11-(+P11*Z17)),IF(W17="Probabilidad",AH16,""))),"")</f>
        <v/>
      </c>
      <c r="AI17" s="370"/>
      <c r="AJ17" s="367"/>
      <c r="AK17" s="74"/>
      <c r="AL17" s="80"/>
      <c r="AM17" s="205"/>
      <c r="AN17" s="205"/>
      <c r="AO17" s="363"/>
      <c r="AP17" s="387"/>
      <c r="AQ17" s="381"/>
      <c r="AR17" s="381"/>
      <c r="AS17" s="381"/>
    </row>
    <row r="18" spans="1:45" s="73" customFormat="1" ht="150" customHeight="1" x14ac:dyDescent="0.25">
      <c r="A18" s="363" t="s">
        <v>132</v>
      </c>
      <c r="B18" s="361"/>
      <c r="C18" s="361"/>
      <c r="D18" s="360"/>
      <c r="E18" s="360"/>
      <c r="F18" s="361"/>
      <c r="G18" s="361"/>
      <c r="H18" s="362" t="str">
        <f t="shared" ref="H18" si="9">+CONCATENATE(E18," ",F18," ",G18)</f>
        <v xml:space="preserve">  </v>
      </c>
      <c r="I18" s="352"/>
      <c r="J18" s="388"/>
      <c r="K18" s="372" t="str">
        <f>IF(J18&lt;=0,"",IF(J18&lt;=3,"Muy Baja",IF(J18&lt;=34,"Baja",IF(J18&lt;=600,"Media",IF(J18&lt;=6000,"Alta","Muy Alta")))))</f>
        <v/>
      </c>
      <c r="L18" s="376" t="str">
        <f>IF(K18="","",IF(K18="Muy Baja",0.2,IF(K18="Baja",0.4,IF(K18="Media",0.6,IF(K18="Alta",0.8,IF(K18="Muy Alta",1,))))))</f>
        <v/>
      </c>
      <c r="M18" s="373"/>
      <c r="N18" s="369">
        <f ca="1">IF(NOT(ISERROR(MATCH(M18,'Tabla Impacto'!$B$222:$B$224,0))),'Tabla Impacto'!$F$224,M18)</f>
        <v>0</v>
      </c>
      <c r="O18" s="372" t="str">
        <f ca="1">IF(OR(N18='Tabla Impacto'!$C$12,N18='Tabla Impacto'!$D$12),"Leve",IF(OR(N18='Tabla Impacto'!$C$13,N18='Tabla Impacto'!$D$13),"Menor",IF(OR(N18='Tabla Impacto'!$C$14,N18='Tabla Impacto'!$D$14),"Moderado",IF(OR(N18='Tabla Impacto'!$C$15,N18='Tabla Impacto'!$D$15),"Mayor",IF(OR(N18='Tabla Impacto'!$C$16,N18='Tabla Impacto'!$D$16),"Catastrófico","")))))</f>
        <v/>
      </c>
      <c r="P18" s="376" t="str">
        <f ca="1">IF(O18="","",IF(O18="Leve",0.2,IF(O18="Menor",0.4,IF(O18="Moderado",0.6,IF(O18="Mayor",0.8,IF(O18="Catastrófico",1,))))))</f>
        <v/>
      </c>
      <c r="Q18" s="371" t="str">
        <f ca="1">IF(OR(AND(K18="Muy Baja",O18="Leve"),AND(K18="Muy Baja",O18="Menor"),AND(K18="Baja",O18="Leve")),"Bajo",IF(OR(AND(K18="Muy baja",O18="Moderado"),AND(K18="Baja",O18="Menor"),AND(K18="Baja",O18="Moderado"),AND(K18="Media",O18="Leve"),AND(K18="Media",O18="Menor"),AND(K18="Media",O18="Moderado"),AND(K18="Alta",O18="Leve"),AND(K18="Alta",O18="Menor")),"Moderado",IF(OR(AND(K18="Muy Baja",O18="Mayor"),AND(K18="Baja",O18="Mayor"),AND(K18="Media",O18="Mayor"),AND(K18="Alta",O18="Moderado"),AND(K18="Alta",O18="Mayor"),AND(K18="Muy Alta",O18="Leve"),AND(K18="Muy Alta",O18="Menor"),AND(K18="Muy Alta",O18="Moderado"),AND(K18="Muy Alta",O18="Mayor")),"Alto",IF(OR(AND(K18="Muy Baja",O18="Catastrófico"),AND(K18="Baja",O18="Catastrófico"),AND(K18="Media",O18="Catastrófico"),AND(K18="Alta",O18="Catastrófico"),AND(K18="Muy Alta",O18="Catastrófico")),"Extremo",""))))</f>
        <v/>
      </c>
      <c r="R18" s="208" t="s">
        <v>195</v>
      </c>
      <c r="S18" s="205"/>
      <c r="T18" s="205"/>
      <c r="U18" s="205"/>
      <c r="V18" s="204" t="str">
        <f>+CONCATENATE(S18," ",T18," ",U18)</f>
        <v xml:space="preserve">  </v>
      </c>
      <c r="W18" s="123" t="str">
        <f t="shared" ref="W18:W24" si="10">IF(OR(X18="Preventivo",X18="Detectivo"),"Probabilidad",IF(X18="Correctivo","Impacto",""))</f>
        <v/>
      </c>
      <c r="X18" s="166"/>
      <c r="Y18" s="166"/>
      <c r="Z18" s="118" t="str">
        <f>IF(AND(X18="Preventivo",Y18="Automático"),"50%",IF(AND(X18="Preventivo",Y18="Manual"),"40%",IF(AND(X18="Detectivo",Y18="Automático"),"40%",IF(AND(X18="Detectivo",Y18="Manual"),"30%",IF(AND(X18="Correctivo",Y18="Automático"),"35%",IF(AND(X18="Correctivo",Y18="Manual"),"25%",""))))))</f>
        <v/>
      </c>
      <c r="AA18" s="79"/>
      <c r="AB18" s="79"/>
      <c r="AC18" s="79"/>
      <c r="AD18" s="120" t="str">
        <f>IFERROR(IF(W18="Probabilidad",(L18-(+L18*Z18)),IF(W18="Impacto",L18,"")),"")</f>
        <v/>
      </c>
      <c r="AE18" s="368" t="str">
        <f>IFERROR(LOOKUP(LOOKUP(2,1/(AD18:AD24&lt;&gt;""),AD18:AD24),'Opciones Tratamiento'!$I$2:$I$6,'Opciones Tratamiento'!$J$2:$J$6),"")</f>
        <v/>
      </c>
      <c r="AF18" s="118" t="str">
        <f t="shared" si="7"/>
        <v/>
      </c>
      <c r="AG18" s="368" t="str">
        <f>IFERROR(LOOKUP(LOOKUP(2,1/(AH18:AH24&lt;&gt;""),AH18:AH24),'Opciones Tratamiento'!L2:M6),"")</f>
        <v/>
      </c>
      <c r="AH18" s="117" t="str">
        <f>IFERROR(IF(W18="Impacto",(P18-(+P18*Z18)),IF(W18="Probabilidad",P18,"")),"")</f>
        <v/>
      </c>
      <c r="AI18" s="370" t="str">
        <f>IFERROR(IF(OR(AND(AE18="Muy Baja",AG18="Leve"),AND(AE18="Muy Baja",AG18="Menor"),AND(AE18="Baja",AG18="Leve")),"Bajo",IF(OR(AND(AE18="Muy baja",AG18="Moderado"),AND(AE18="Baja",AG18="Menor"),AND(AE18="Baja",AG18="Moderado"),AND(AE18="Media",AG18="Leve"),AND(AE18="Media",AG18="Menor"),AND(AE18="Media",AG18="Moderado"),AND(AE18="Alta",AG18="Leve"),AND(AE18="Alta",AG18="Menor")),"Moderado",IF(OR(AND(AE18="Muy Baja",AG18="Mayor"),AND(AE18="Baja",AG18="Mayor"),AND(AE18="Media",AG18="Mayor"),AND(AE18="Alta",AG18="Moderado"),AND(AE18="Alta",AG18="Mayor"),AND(AE18="Muy Alta",AG18="Leve"),AND(AE18="Muy Alta",AG18="Menor"),AND(AE18="Muy Alta",AG18="Moderado"),AND(AE18="Muy Alta",AG18="Mayor")),"Alto",IF(OR(AND(AE18="Muy Baja",AG18="Catastrófico"),AND(AE18="Baja",AG18="Catastrófico"),AND(AE18="Media",AG18="Catastrófico"),AND(AE18="Alta",AG18="Catastrófico"),AND(AE18="Muy Alta",AG18="Catastrófico")),"Extremo","")))),"")</f>
        <v/>
      </c>
      <c r="AJ18" s="367"/>
      <c r="AK18" s="74"/>
      <c r="AL18" s="208" t="s">
        <v>282</v>
      </c>
      <c r="AM18" s="205"/>
      <c r="AN18" s="205"/>
      <c r="AO18" s="378"/>
      <c r="AP18" s="385"/>
      <c r="AQ18" s="379"/>
      <c r="AR18" s="379"/>
      <c r="AS18" s="379"/>
    </row>
    <row r="19" spans="1:45" s="73" customFormat="1" ht="150" customHeight="1" x14ac:dyDescent="0.25">
      <c r="A19" s="363"/>
      <c r="B19" s="361"/>
      <c r="C19" s="361"/>
      <c r="D19" s="361"/>
      <c r="E19" s="361"/>
      <c r="F19" s="361"/>
      <c r="G19" s="361"/>
      <c r="H19" s="362"/>
      <c r="I19" s="353"/>
      <c r="J19" s="378"/>
      <c r="K19" s="372"/>
      <c r="L19" s="376"/>
      <c r="M19" s="374"/>
      <c r="N19" s="369"/>
      <c r="O19" s="372"/>
      <c r="P19" s="376"/>
      <c r="Q19" s="371"/>
      <c r="R19" s="207" t="s">
        <v>194</v>
      </c>
      <c r="S19" s="205"/>
      <c r="T19" s="205"/>
      <c r="U19" s="205"/>
      <c r="V19" s="204" t="str">
        <f>+CONCATENATE(S19," ",T19," ",U19)</f>
        <v xml:space="preserve">  </v>
      </c>
      <c r="W19" s="123" t="str">
        <f t="shared" si="10"/>
        <v/>
      </c>
      <c r="X19" s="79"/>
      <c r="Y19" s="79"/>
      <c r="Z19" s="118" t="str">
        <f t="shared" ref="Z19" si="11">IF(AND(X19="Preventivo",Y19="Automático"),"50%",IF(AND(X19="Preventivo",Y19="Manual"),"40%",IF(AND(X19="Detectivo",Y19="Automático"),"40%",IF(AND(X19="Detectivo",Y19="Manual"),"30%",IF(AND(X19="Correctivo",Y19="Automático"),"35%",IF(AND(X19="Correctivo",Y19="Manual"),"25%",""))))))</f>
        <v/>
      </c>
      <c r="AA19" s="79"/>
      <c r="AB19" s="79"/>
      <c r="AC19" s="79"/>
      <c r="AD19" s="120" t="str">
        <f t="shared" ref="AD19:AD24" si="12">IFERROR(IF(AND(W18="Probabilidad",W19="Probabilidad"),(AF18-(+AF18*Z19)),IF(W19="Probabilidad",(L18-(+L18*Z19)),IF(W19="Impacto",AF18,""))),"")</f>
        <v/>
      </c>
      <c r="AE19" s="368"/>
      <c r="AF19" s="118" t="str">
        <f t="shared" si="7"/>
        <v/>
      </c>
      <c r="AG19" s="368"/>
      <c r="AH19" s="117" t="str">
        <f>IFERROR(IF(AND(W18="Impacto",W19="Impacto"),(AH18-(+AH18*Z19)),IF(W19="Impacto",(P18-(+P18*Z19)),IF(W19="Probabilidad",AH18,""))),"")</f>
        <v/>
      </c>
      <c r="AI19" s="370"/>
      <c r="AJ19" s="367"/>
      <c r="AK19" s="74"/>
      <c r="AL19" s="207" t="s">
        <v>283</v>
      </c>
      <c r="AM19" s="205"/>
      <c r="AN19" s="205"/>
      <c r="AO19" s="378"/>
      <c r="AP19" s="386"/>
      <c r="AQ19" s="379"/>
      <c r="AR19" s="379"/>
      <c r="AS19" s="379"/>
    </row>
    <row r="20" spans="1:45" s="73" customFormat="1" ht="150" customHeight="1" x14ac:dyDescent="0.25">
      <c r="A20" s="363"/>
      <c r="B20" s="361"/>
      <c r="C20" s="361"/>
      <c r="D20" s="361"/>
      <c r="E20" s="361"/>
      <c r="F20" s="361"/>
      <c r="G20" s="361"/>
      <c r="H20" s="362"/>
      <c r="I20" s="353"/>
      <c r="J20" s="378"/>
      <c r="K20" s="372"/>
      <c r="L20" s="376"/>
      <c r="M20" s="374"/>
      <c r="N20" s="369"/>
      <c r="O20" s="372"/>
      <c r="P20" s="376"/>
      <c r="Q20" s="371"/>
      <c r="R20" s="207" t="s">
        <v>193</v>
      </c>
      <c r="S20" s="205"/>
      <c r="T20" s="205"/>
      <c r="U20" s="205"/>
      <c r="V20" s="204" t="str">
        <f t="shared" ref="V20:V24" si="13">+CONCATENATE(S20," ",T20," ",U20)</f>
        <v xml:space="preserve">  </v>
      </c>
      <c r="W20" s="123" t="str">
        <f t="shared" si="10"/>
        <v/>
      </c>
      <c r="X20" s="79"/>
      <c r="Y20" s="79"/>
      <c r="Z20" s="118" t="str">
        <f>IF(AND(X20="Preventivo",Y20="Automático"),"50%",IF(AND(X20="Preventivo",Y20="Manual"),"40%",IF(AND(X20="Detectivo",Y20="Automático"),"40%",IF(AND(X20="Detectivo",Y20="Manual"),"30%",IF(AND(X20="Correctivo",Y20="Automático"),"35%",IF(AND(X20="Correctivo",Y20="Manual"),"25%",""))))))</f>
        <v/>
      </c>
      <c r="AA20" s="79"/>
      <c r="AB20" s="79"/>
      <c r="AC20" s="79"/>
      <c r="AD20" s="120" t="str">
        <f t="shared" si="12"/>
        <v/>
      </c>
      <c r="AE20" s="368"/>
      <c r="AF20" s="118" t="str">
        <f t="shared" si="7"/>
        <v/>
      </c>
      <c r="AG20" s="368"/>
      <c r="AH20" s="117" t="str">
        <f>IFERROR(IF(AND(W18="Impacto",W19="Impacto",W20="Impacto"),(AH19-(+AH19*Z20)),IF(W20="Impacto",(P18-(+P18*Z20)),IF(W20="Probabilidad",AH19,""))),"")</f>
        <v/>
      </c>
      <c r="AI20" s="370"/>
      <c r="AJ20" s="367"/>
      <c r="AK20" s="74"/>
      <c r="AL20" s="80"/>
      <c r="AM20" s="205"/>
      <c r="AN20" s="205"/>
      <c r="AO20" s="378"/>
      <c r="AP20" s="386"/>
      <c r="AQ20" s="379"/>
      <c r="AR20" s="379"/>
      <c r="AS20" s="379"/>
    </row>
    <row r="21" spans="1:45" s="73" customFormat="1" ht="150" customHeight="1" x14ac:dyDescent="0.25">
      <c r="A21" s="363"/>
      <c r="B21" s="361"/>
      <c r="C21" s="361"/>
      <c r="D21" s="361"/>
      <c r="E21" s="361"/>
      <c r="F21" s="361"/>
      <c r="G21" s="361"/>
      <c r="H21" s="362"/>
      <c r="I21" s="353"/>
      <c r="J21" s="378"/>
      <c r="K21" s="372"/>
      <c r="L21" s="376"/>
      <c r="M21" s="374"/>
      <c r="N21" s="369"/>
      <c r="O21" s="372"/>
      <c r="P21" s="376"/>
      <c r="Q21" s="371"/>
      <c r="R21" s="207" t="s">
        <v>192</v>
      </c>
      <c r="S21" s="205"/>
      <c r="T21" s="205"/>
      <c r="U21" s="205"/>
      <c r="V21" s="204" t="str">
        <f t="shared" si="13"/>
        <v xml:space="preserve">  </v>
      </c>
      <c r="W21" s="123" t="str">
        <f t="shared" si="10"/>
        <v/>
      </c>
      <c r="X21" s="79"/>
      <c r="Y21" s="79"/>
      <c r="Z21" s="118" t="str">
        <f t="shared" ref="Z21" si="14">IF(AND(X21="Preventivo",Y21="Automático"),"50%",IF(AND(X21="Preventivo",Y21="Manual"),"40%",IF(AND(X21="Detectivo",Y21="Automático"),"40%",IF(AND(X21="Detectivo",Y21="Manual"),"30%",IF(AND(X21="Correctivo",Y21="Automático"),"35%",IF(AND(X21="Correctivo",Y21="Manual"),"25%",""))))))</f>
        <v/>
      </c>
      <c r="AA21" s="79"/>
      <c r="AB21" s="79"/>
      <c r="AC21" s="79"/>
      <c r="AD21" s="120" t="str">
        <f t="shared" si="12"/>
        <v/>
      </c>
      <c r="AE21" s="368"/>
      <c r="AF21" s="118" t="str">
        <f t="shared" ref="AF21" si="15">+AD21</f>
        <v/>
      </c>
      <c r="AG21" s="368"/>
      <c r="AH21" s="117" t="str">
        <f>IFERROR(IF(AND(W20="Impacto",W21="Impacto"),(AH20-(+AH20*Z21)),IF(W21="Impacto",(P18-(+P18*Z21)),IF(W21="Probabilidad",AH20,""))),"")</f>
        <v/>
      </c>
      <c r="AI21" s="370"/>
      <c r="AJ21" s="367"/>
      <c r="AK21" s="74"/>
      <c r="AL21" s="80"/>
      <c r="AM21" s="205"/>
      <c r="AN21" s="205"/>
      <c r="AO21" s="378"/>
      <c r="AP21" s="386"/>
      <c r="AQ21" s="379"/>
      <c r="AR21" s="379"/>
      <c r="AS21" s="379"/>
    </row>
    <row r="22" spans="1:45" s="73" customFormat="1" ht="150" customHeight="1" x14ac:dyDescent="0.25">
      <c r="A22" s="363"/>
      <c r="B22" s="361"/>
      <c r="C22" s="361"/>
      <c r="D22" s="361"/>
      <c r="E22" s="361"/>
      <c r="F22" s="361"/>
      <c r="G22" s="361"/>
      <c r="H22" s="362"/>
      <c r="I22" s="353"/>
      <c r="J22" s="378"/>
      <c r="K22" s="372"/>
      <c r="L22" s="376"/>
      <c r="M22" s="374"/>
      <c r="N22" s="369"/>
      <c r="O22" s="372"/>
      <c r="P22" s="376"/>
      <c r="Q22" s="371"/>
      <c r="R22" s="207" t="s">
        <v>191</v>
      </c>
      <c r="S22" s="205"/>
      <c r="T22" s="205"/>
      <c r="U22" s="205"/>
      <c r="V22" s="204" t="str">
        <f t="shared" si="13"/>
        <v xml:space="preserve">  </v>
      </c>
      <c r="W22" s="123" t="str">
        <f t="shared" si="10"/>
        <v/>
      </c>
      <c r="X22" s="79"/>
      <c r="Y22" s="79"/>
      <c r="Z22" s="118" t="str">
        <f>IF(AND(X22="Preventivo",Y22="Automático"),"50%",IF(AND(X22="Preventivo",Y22="Manual"),"40%",IF(AND(X22="Detectivo",Y22="Automático"),"40%",IF(AND(X22="Detectivo",Y22="Manual"),"30%",IF(AND(X22="Correctivo",Y22="Automático"),"35%",IF(AND(X22="Correctivo",Y22="Manual"),"25%",""))))))</f>
        <v/>
      </c>
      <c r="AA22" s="79"/>
      <c r="AB22" s="79"/>
      <c r="AC22" s="79"/>
      <c r="AD22" s="120" t="str">
        <f t="shared" si="12"/>
        <v/>
      </c>
      <c r="AE22" s="368"/>
      <c r="AF22" s="118" t="str">
        <f>+AD22</f>
        <v/>
      </c>
      <c r="AG22" s="368"/>
      <c r="AH22" s="117" t="str">
        <f>IFERROR(IF(AND(W21="Impacto",W22="Impacto"),(AH21-(+AH21*Z22)),IF(W22="Impacto",(P18-(+P18*Z22)),IF(W22="Probabilidad",AH21,""))),"")</f>
        <v/>
      </c>
      <c r="AI22" s="370"/>
      <c r="AJ22" s="367"/>
      <c r="AK22" s="74"/>
      <c r="AL22" s="80"/>
      <c r="AM22" s="205"/>
      <c r="AN22" s="205"/>
      <c r="AO22" s="378"/>
      <c r="AP22" s="386"/>
      <c r="AQ22" s="379"/>
      <c r="AR22" s="379"/>
      <c r="AS22" s="379"/>
    </row>
    <row r="23" spans="1:45" s="73" customFormat="1" ht="150" customHeight="1" x14ac:dyDescent="0.25">
      <c r="A23" s="363"/>
      <c r="B23" s="361"/>
      <c r="C23" s="361"/>
      <c r="D23" s="361"/>
      <c r="E23" s="361"/>
      <c r="F23" s="361"/>
      <c r="G23" s="361"/>
      <c r="H23" s="362"/>
      <c r="I23" s="353"/>
      <c r="J23" s="378"/>
      <c r="K23" s="372"/>
      <c r="L23" s="376"/>
      <c r="M23" s="374"/>
      <c r="N23" s="369"/>
      <c r="O23" s="372"/>
      <c r="P23" s="376"/>
      <c r="Q23" s="371"/>
      <c r="R23" s="207" t="s">
        <v>449</v>
      </c>
      <c r="S23" s="205"/>
      <c r="T23" s="205"/>
      <c r="U23" s="205"/>
      <c r="V23" s="204" t="str">
        <f t="shared" ref="V23" si="16">+CONCATENATE(S23," ",T23," ",U23)</f>
        <v xml:space="preserve">  </v>
      </c>
      <c r="W23" s="123" t="str">
        <f t="shared" ref="W23" si="17">IF(OR(X23="Preventivo",X23="Detectivo"),"Probabilidad",IF(X23="Correctivo","Impacto",""))</f>
        <v/>
      </c>
      <c r="X23" s="79"/>
      <c r="Y23" s="79"/>
      <c r="Z23" s="118" t="str">
        <f>IF(AND(X23="Preventivo",Y23="Automático"),"50%",IF(AND(X23="Preventivo",Y23="Manual"),"40%",IF(AND(X23="Detectivo",Y23="Automático"),"40%",IF(AND(X23="Detectivo",Y23="Manual"),"30%",IF(AND(X23="Correctivo",Y23="Automático"),"35%",IF(AND(X23="Correctivo",Y23="Manual"),"25%",""))))))</f>
        <v/>
      </c>
      <c r="AA23" s="79"/>
      <c r="AB23" s="79"/>
      <c r="AC23" s="79"/>
      <c r="AD23" s="120" t="str">
        <f t="shared" si="12"/>
        <v/>
      </c>
      <c r="AE23" s="368"/>
      <c r="AF23" s="118" t="str">
        <f>+AD23</f>
        <v/>
      </c>
      <c r="AG23" s="368"/>
      <c r="AH23" s="117" t="str">
        <f>IFERROR(IF(AND(W21="Impacto",W22="Impacto",W23="Impacto"),(AH22-(+AH22*Z23)),IF(W23="Impacto",(P18-(+P18*Z23)),IF(W23="Probabilidad",AH22,""))),"")</f>
        <v/>
      </c>
      <c r="AI23" s="370"/>
      <c r="AJ23" s="367"/>
      <c r="AK23" s="74"/>
      <c r="AL23" s="80"/>
      <c r="AM23" s="205"/>
      <c r="AN23" s="205"/>
      <c r="AO23" s="378"/>
      <c r="AP23" s="386"/>
      <c r="AQ23" s="379"/>
      <c r="AR23" s="379"/>
      <c r="AS23" s="379"/>
    </row>
    <row r="24" spans="1:45" s="73" customFormat="1" ht="150" customHeight="1" thickBot="1" x14ac:dyDescent="0.3">
      <c r="A24" s="363"/>
      <c r="B24" s="361"/>
      <c r="C24" s="361"/>
      <c r="D24" s="361"/>
      <c r="E24" s="361"/>
      <c r="F24" s="361"/>
      <c r="G24" s="361"/>
      <c r="H24" s="362"/>
      <c r="I24" s="354"/>
      <c r="J24" s="378"/>
      <c r="K24" s="372"/>
      <c r="L24" s="376"/>
      <c r="M24" s="375"/>
      <c r="N24" s="369"/>
      <c r="O24" s="372"/>
      <c r="P24" s="376"/>
      <c r="Q24" s="371"/>
      <c r="R24" s="207" t="s">
        <v>450</v>
      </c>
      <c r="S24" s="205"/>
      <c r="T24" s="205"/>
      <c r="U24" s="205"/>
      <c r="V24" s="204" t="str">
        <f t="shared" si="13"/>
        <v xml:space="preserve">  </v>
      </c>
      <c r="W24" s="123" t="str">
        <f t="shared" si="10"/>
        <v/>
      </c>
      <c r="X24" s="79"/>
      <c r="Y24" s="79"/>
      <c r="Z24" s="118" t="str">
        <f>IF(AND(X24="Preventivo",Y24="Automático"),"50%",IF(AND(X24="Preventivo",Y24="Manual"),"40%",IF(AND(X24="Detectivo",Y24="Automático"),"40%",IF(AND(X24="Detectivo",Y24="Manual"),"30%",IF(AND(X24="Correctivo",Y24="Automático"),"35%",IF(AND(X24="Correctivo",Y24="Manual"),"25%",""))))))</f>
        <v/>
      </c>
      <c r="AA24" s="79"/>
      <c r="AB24" s="79"/>
      <c r="AC24" s="79"/>
      <c r="AD24" s="120" t="str">
        <f t="shared" si="12"/>
        <v/>
      </c>
      <c r="AE24" s="368"/>
      <c r="AF24" s="118" t="str">
        <f>+AD24</f>
        <v/>
      </c>
      <c r="AG24" s="368"/>
      <c r="AH24" s="117" t="str">
        <f>IFERROR(IF(AND(W21="Impacto",W22="Impacto",W23="Impacto",W24="Impacto"),(AH23-(+AH23*Z24)),IF(W24="Impacto",(P18-(+P18*Z24)),IF(W24="Probabilidad",AH23,""))),"")</f>
        <v/>
      </c>
      <c r="AI24" s="370"/>
      <c r="AJ24" s="367"/>
      <c r="AK24" s="74"/>
      <c r="AL24" s="80"/>
      <c r="AM24" s="205"/>
      <c r="AN24" s="205"/>
      <c r="AO24" s="378"/>
      <c r="AP24" s="387"/>
      <c r="AQ24" s="379"/>
      <c r="AR24" s="379"/>
      <c r="AS24" s="379"/>
    </row>
    <row r="25" spans="1:45" s="73" customFormat="1" ht="150" customHeight="1" x14ac:dyDescent="0.25">
      <c r="A25" s="363" t="s">
        <v>133</v>
      </c>
      <c r="B25" s="361"/>
      <c r="C25" s="361"/>
      <c r="D25" s="360"/>
      <c r="E25" s="360"/>
      <c r="F25" s="361"/>
      <c r="G25" s="361"/>
      <c r="H25" s="362" t="str">
        <f t="shared" ref="H25" si="18">+CONCATENATE(E25," ",F25," ",G25)</f>
        <v xml:space="preserve">  </v>
      </c>
      <c r="I25" s="352"/>
      <c r="J25" s="388"/>
      <c r="K25" s="372" t="str">
        <f>IF(J25&lt;=0,"",IF(J25&lt;=3,"Muy Baja",IF(J25&lt;=34,"Baja",IF(J25&lt;=600,"Media",IF(J25&lt;=6000,"Alta","Muy Alta")))))</f>
        <v/>
      </c>
      <c r="L25" s="376" t="str">
        <f>IF(K25="","",IF(K25="Muy Baja",0.2,IF(K25="Baja",0.4,IF(K25="Media",0.6,IF(K25="Alta",0.8,IF(K25="Muy Alta",1,))))))</f>
        <v/>
      </c>
      <c r="M25" s="373"/>
      <c r="N25" s="369">
        <f ca="1">IF(NOT(ISERROR(MATCH(M25,'Tabla Impacto'!$B$222:$B$224,0))),'Tabla Impacto'!$F$224,M25)</f>
        <v>0</v>
      </c>
      <c r="O25" s="372" t="str">
        <f ca="1">IF(OR(N25='Tabla Impacto'!$C$12,N25='Tabla Impacto'!$D$12),"Leve",IF(OR(N25='Tabla Impacto'!$C$13,N25='Tabla Impacto'!$D$13),"Menor",IF(OR(N25='Tabla Impacto'!$C$14,N25='Tabla Impacto'!$D$14),"Moderado",IF(OR(N25='Tabla Impacto'!$C$15,N25='Tabla Impacto'!$D$15),"Mayor",IF(OR(N25='Tabla Impacto'!$C$16,N25='Tabla Impacto'!$D$16),"Catastrófico","")))))</f>
        <v/>
      </c>
      <c r="P25" s="376" t="str">
        <f ca="1">IF(O25="","",IF(O25="Leve",0.2,IF(O25="Menor",0.4,IF(O25="Moderado",0.6,IF(O25="Mayor",0.8,IF(O25="Catastrófico",1,))))))</f>
        <v/>
      </c>
      <c r="Q25" s="371"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
      </c>
      <c r="R25" s="208" t="s">
        <v>195</v>
      </c>
      <c r="S25" s="205"/>
      <c r="T25" s="205"/>
      <c r="U25" s="205"/>
      <c r="V25" s="204" t="str">
        <f>+CONCATENATE(S25," ",T25," ",U25)</f>
        <v xml:space="preserve">  </v>
      </c>
      <c r="W25" s="123" t="str">
        <f t="shared" ref="W25:W31" si="19">IF(OR(X25="Preventivo",X25="Detectivo"),"Probabilidad",IF(X25="Correctivo","Impacto",""))</f>
        <v/>
      </c>
      <c r="X25" s="166"/>
      <c r="Y25" s="166"/>
      <c r="Z25" s="118" t="str">
        <f>IF(AND(X25="Preventivo",Y25="Automático"),"50%",IF(AND(X25="Preventivo",Y25="Manual"),"40%",IF(AND(X25="Detectivo",Y25="Automático"),"40%",IF(AND(X25="Detectivo",Y25="Manual"),"30%",IF(AND(X25="Correctivo",Y25="Automático"),"35%",IF(AND(X25="Correctivo",Y25="Manual"),"25%",""))))))</f>
        <v/>
      </c>
      <c r="AA25" s="79"/>
      <c r="AB25" s="79"/>
      <c r="AC25" s="79"/>
      <c r="AD25" s="120" t="str">
        <f>IFERROR(IF(W25="Probabilidad",(L25-(+L25*Z25)),IF(W25="Impacto",L25,"")),"")</f>
        <v/>
      </c>
      <c r="AE25" s="368" t="str">
        <f>IFERROR(LOOKUP(LOOKUP(2,1/(AD25:AD31&lt;&gt;""),AD25:AD31),'Opciones Tratamiento'!$I$2:$I$6,'Opciones Tratamiento'!$J$2:$J$6),"")</f>
        <v/>
      </c>
      <c r="AF25" s="118" t="str">
        <f>+AD25</f>
        <v/>
      </c>
      <c r="AG25" s="368" t="str">
        <f>IFERROR(LOOKUP(LOOKUP(2,1/(AH25:AH31&lt;&gt;""),AH25:AH31),'Opciones Tratamiento'!L2:M6),"")</f>
        <v/>
      </c>
      <c r="AH25" s="117" t="str">
        <f>IFERROR(IF(W25="Impacto",(P25-(+P25*Z25)),IF(W25="Probabilidad",P25,"")),"")</f>
        <v/>
      </c>
      <c r="AI25" s="370" t="str">
        <f>IFERROR(IF(OR(AND(AE25="Muy Baja",AG25="Leve"),AND(AE25="Muy Baja",AG25="Menor"),AND(AE25="Baja",AG25="Leve")),"Bajo",IF(OR(AND(AE25="Muy baja",AG25="Moderado"),AND(AE25="Baja",AG25="Menor"),AND(AE25="Baja",AG25="Moderado"),AND(AE25="Media",AG25="Leve"),AND(AE25="Media",AG25="Menor"),AND(AE25="Media",AG25="Moderado"),AND(AE25="Alta",AG25="Leve"),AND(AE25="Alta",AG25="Menor")),"Moderado",IF(OR(AND(AE25="Muy Baja",AG25="Mayor"),AND(AE25="Baja",AG25="Mayor"),AND(AE25="Media",AG25="Mayor"),AND(AE25="Alta",AG25="Moderado"),AND(AE25="Alta",AG25="Mayor"),AND(AE25="Muy Alta",AG25="Leve"),AND(AE25="Muy Alta",AG25="Menor"),AND(AE25="Muy Alta",AG25="Moderado"),AND(AE25="Muy Alta",AG25="Mayor")),"Alto",IF(OR(AND(AE25="Muy Baja",AG25="Catastrófico"),AND(AE25="Baja",AG25="Catastrófico"),AND(AE25="Media",AG25="Catastrófico"),AND(AE25="Alta",AG25="Catastrófico"),AND(AE25="Muy Alta",AG25="Catastrófico")),"Extremo","")))),"")</f>
        <v/>
      </c>
      <c r="AJ25" s="367"/>
      <c r="AK25" s="74"/>
      <c r="AL25" s="208" t="s">
        <v>282</v>
      </c>
      <c r="AM25" s="205"/>
      <c r="AN25" s="205"/>
      <c r="AO25" s="378"/>
      <c r="AP25" s="385"/>
      <c r="AQ25" s="379"/>
      <c r="AR25" s="379"/>
      <c r="AS25" s="379"/>
    </row>
    <row r="26" spans="1:45" s="73" customFormat="1" ht="150" customHeight="1" x14ac:dyDescent="0.25">
      <c r="A26" s="363"/>
      <c r="B26" s="361"/>
      <c r="C26" s="361"/>
      <c r="D26" s="361"/>
      <c r="E26" s="361"/>
      <c r="F26" s="361"/>
      <c r="G26" s="361"/>
      <c r="H26" s="362"/>
      <c r="I26" s="353"/>
      <c r="J26" s="378"/>
      <c r="K26" s="372"/>
      <c r="L26" s="376"/>
      <c r="M26" s="374"/>
      <c r="N26" s="369"/>
      <c r="O26" s="372"/>
      <c r="P26" s="376"/>
      <c r="Q26" s="371"/>
      <c r="R26" s="207" t="s">
        <v>194</v>
      </c>
      <c r="S26" s="205"/>
      <c r="T26" s="205"/>
      <c r="U26" s="205"/>
      <c r="V26" s="204" t="str">
        <f>+CONCATENATE(S26," ",T26," ",U26)</f>
        <v xml:space="preserve">  </v>
      </c>
      <c r="W26" s="123" t="str">
        <f t="shared" si="19"/>
        <v/>
      </c>
      <c r="X26" s="79"/>
      <c r="Y26" s="79"/>
      <c r="Z26" s="118" t="str">
        <f t="shared" ref="Z26" si="20">IF(AND(X26="Preventivo",Y26="Automático"),"50%",IF(AND(X26="Preventivo",Y26="Manual"),"40%",IF(AND(X26="Detectivo",Y26="Automático"),"40%",IF(AND(X26="Detectivo",Y26="Manual"),"30%",IF(AND(X26="Correctivo",Y26="Automático"),"35%",IF(AND(X26="Correctivo",Y26="Manual"),"25%",""))))))</f>
        <v/>
      </c>
      <c r="AA26" s="79"/>
      <c r="AB26" s="79"/>
      <c r="AC26" s="79"/>
      <c r="AD26" s="120" t="str">
        <f t="shared" ref="AD26:AD31" si="21">IFERROR(IF(AND(W25="Probabilidad",W26="Probabilidad"),(AF25-(+AF25*Z26)),IF(W26="Probabilidad",(L25-(+L25*Z26)),IF(W26="Impacto",AF25,""))),"")</f>
        <v/>
      </c>
      <c r="AE26" s="368"/>
      <c r="AF26" s="118" t="str">
        <f t="shared" ref="AF26" si="22">+AD26</f>
        <v/>
      </c>
      <c r="AG26" s="368"/>
      <c r="AH26" s="117" t="str">
        <f>IFERROR(IF(AND(W25="Impacto",W26="Impacto"),(AH25-(+AH25*Z26)),IF(W26="Impacto",(P25-(+P25*Z26)),IF(W26="Probabilidad",AH25,""))),"")</f>
        <v/>
      </c>
      <c r="AI26" s="370"/>
      <c r="AJ26" s="367"/>
      <c r="AK26" s="74"/>
      <c r="AL26" s="207" t="s">
        <v>283</v>
      </c>
      <c r="AM26" s="205"/>
      <c r="AN26" s="205"/>
      <c r="AO26" s="378"/>
      <c r="AP26" s="386"/>
      <c r="AQ26" s="379"/>
      <c r="AR26" s="379"/>
      <c r="AS26" s="379"/>
    </row>
    <row r="27" spans="1:45" s="73" customFormat="1" ht="150" customHeight="1" x14ac:dyDescent="0.25">
      <c r="A27" s="363"/>
      <c r="B27" s="361"/>
      <c r="C27" s="361"/>
      <c r="D27" s="361"/>
      <c r="E27" s="361"/>
      <c r="F27" s="361"/>
      <c r="G27" s="361"/>
      <c r="H27" s="362"/>
      <c r="I27" s="353"/>
      <c r="J27" s="378"/>
      <c r="K27" s="372"/>
      <c r="L27" s="376"/>
      <c r="M27" s="374"/>
      <c r="N27" s="369"/>
      <c r="O27" s="372"/>
      <c r="P27" s="376"/>
      <c r="Q27" s="371"/>
      <c r="R27" s="207" t="s">
        <v>193</v>
      </c>
      <c r="S27" s="205"/>
      <c r="T27" s="205"/>
      <c r="U27" s="205"/>
      <c r="V27" s="204" t="str">
        <f t="shared" ref="V27:V31" si="23">+CONCATENATE(S27," ",T27," ",U27)</f>
        <v xml:space="preserve">  </v>
      </c>
      <c r="W27" s="123" t="str">
        <f t="shared" si="19"/>
        <v/>
      </c>
      <c r="X27" s="79"/>
      <c r="Y27" s="79"/>
      <c r="Z27" s="118" t="str">
        <f>IF(AND(X27="Preventivo",Y27="Automático"),"50%",IF(AND(X27="Preventivo",Y27="Manual"),"40%",IF(AND(X27="Detectivo",Y27="Automático"),"40%",IF(AND(X27="Detectivo",Y27="Manual"),"30%",IF(AND(X27="Correctivo",Y27="Automático"),"35%",IF(AND(X27="Correctivo",Y27="Manual"),"25%",""))))))</f>
        <v/>
      </c>
      <c r="AA27" s="79"/>
      <c r="AB27" s="79"/>
      <c r="AC27" s="79"/>
      <c r="AD27" s="120" t="str">
        <f t="shared" si="21"/>
        <v/>
      </c>
      <c r="AE27" s="368"/>
      <c r="AF27" s="118" t="str">
        <f>+AD27</f>
        <v/>
      </c>
      <c r="AG27" s="368"/>
      <c r="AH27" s="117" t="str">
        <f>IFERROR(IF(AND(W25="Impacto",W26="Impacto",W27="Impacto"),(AH26-(+AH26*Z27)),IF(W27="Impacto",(P25-(+P25*Z27)),IF(W27="Probabilidad",AH26,""))),"")</f>
        <v/>
      </c>
      <c r="AI27" s="370"/>
      <c r="AJ27" s="367"/>
      <c r="AK27" s="74"/>
      <c r="AL27" s="80"/>
      <c r="AM27" s="205"/>
      <c r="AN27" s="205"/>
      <c r="AO27" s="378"/>
      <c r="AP27" s="386"/>
      <c r="AQ27" s="379"/>
      <c r="AR27" s="379"/>
      <c r="AS27" s="379"/>
    </row>
    <row r="28" spans="1:45" s="73" customFormat="1" ht="150" customHeight="1" x14ac:dyDescent="0.25">
      <c r="A28" s="363"/>
      <c r="B28" s="361"/>
      <c r="C28" s="361"/>
      <c r="D28" s="361"/>
      <c r="E28" s="361"/>
      <c r="F28" s="361"/>
      <c r="G28" s="361"/>
      <c r="H28" s="362"/>
      <c r="I28" s="353"/>
      <c r="J28" s="378"/>
      <c r="K28" s="372"/>
      <c r="L28" s="376"/>
      <c r="M28" s="374"/>
      <c r="N28" s="369"/>
      <c r="O28" s="372"/>
      <c r="P28" s="376"/>
      <c r="Q28" s="371"/>
      <c r="R28" s="207" t="s">
        <v>192</v>
      </c>
      <c r="S28" s="205"/>
      <c r="T28" s="205"/>
      <c r="U28" s="205"/>
      <c r="V28" s="204" t="str">
        <f t="shared" si="23"/>
        <v xml:space="preserve">  </v>
      </c>
      <c r="W28" s="123" t="str">
        <f t="shared" si="19"/>
        <v/>
      </c>
      <c r="X28" s="79"/>
      <c r="Y28" s="79"/>
      <c r="Z28" s="118" t="str">
        <f t="shared" ref="Z28" si="24">IF(AND(X28="Preventivo",Y28="Automático"),"50%",IF(AND(X28="Preventivo",Y28="Manual"),"40%",IF(AND(X28="Detectivo",Y28="Automático"),"40%",IF(AND(X28="Detectivo",Y28="Manual"),"30%",IF(AND(X28="Correctivo",Y28="Automático"),"35%",IF(AND(X28="Correctivo",Y28="Manual"),"25%",""))))))</f>
        <v/>
      </c>
      <c r="AA28" s="79"/>
      <c r="AB28" s="79"/>
      <c r="AC28" s="79"/>
      <c r="AD28" s="120" t="str">
        <f t="shared" si="21"/>
        <v/>
      </c>
      <c r="AE28" s="368"/>
      <c r="AF28" s="118" t="str">
        <f t="shared" ref="AF28" si="25">+AD28</f>
        <v/>
      </c>
      <c r="AG28" s="368"/>
      <c r="AH28" s="117" t="str">
        <f>IFERROR(IF(AND(W27="Impacto",W28="Impacto"),(AH27-(+AH27*Z28)),IF(W28="Impacto",(P25-(+P25*Z28)),IF(W28="Probabilidad",AH27,""))),"")</f>
        <v/>
      </c>
      <c r="AI28" s="370"/>
      <c r="AJ28" s="367"/>
      <c r="AK28" s="74"/>
      <c r="AL28" s="80"/>
      <c r="AM28" s="205"/>
      <c r="AN28" s="205"/>
      <c r="AO28" s="378"/>
      <c r="AP28" s="386"/>
      <c r="AQ28" s="379"/>
      <c r="AR28" s="379"/>
      <c r="AS28" s="379"/>
    </row>
    <row r="29" spans="1:45" s="73" customFormat="1" ht="150" customHeight="1" x14ac:dyDescent="0.25">
      <c r="A29" s="363"/>
      <c r="B29" s="361"/>
      <c r="C29" s="361"/>
      <c r="D29" s="361"/>
      <c r="E29" s="361"/>
      <c r="F29" s="361"/>
      <c r="G29" s="361"/>
      <c r="H29" s="362"/>
      <c r="I29" s="353"/>
      <c r="J29" s="378"/>
      <c r="K29" s="372"/>
      <c r="L29" s="376"/>
      <c r="M29" s="374"/>
      <c r="N29" s="369"/>
      <c r="O29" s="372"/>
      <c r="P29" s="376"/>
      <c r="Q29" s="371"/>
      <c r="R29" s="207" t="s">
        <v>191</v>
      </c>
      <c r="S29" s="205"/>
      <c r="T29" s="205"/>
      <c r="U29" s="205"/>
      <c r="V29" s="204" t="str">
        <f t="shared" si="23"/>
        <v xml:space="preserve">  </v>
      </c>
      <c r="W29" s="123" t="str">
        <f t="shared" si="19"/>
        <v/>
      </c>
      <c r="X29" s="79"/>
      <c r="Y29" s="79"/>
      <c r="Z29" s="118" t="str">
        <f>IF(AND(X29="Preventivo",Y29="Automático"),"50%",IF(AND(X29="Preventivo",Y29="Manual"),"40%",IF(AND(X29="Detectivo",Y29="Automático"),"40%",IF(AND(X29="Detectivo",Y29="Manual"),"30%",IF(AND(X29="Correctivo",Y29="Automático"),"35%",IF(AND(X29="Correctivo",Y29="Manual"),"25%",""))))))</f>
        <v/>
      </c>
      <c r="AA29" s="79"/>
      <c r="AB29" s="79"/>
      <c r="AC29" s="79"/>
      <c r="AD29" s="120" t="str">
        <f t="shared" si="21"/>
        <v/>
      </c>
      <c r="AE29" s="368"/>
      <c r="AF29" s="118" t="str">
        <f>+AD29</f>
        <v/>
      </c>
      <c r="AG29" s="368"/>
      <c r="AH29" s="117" t="str">
        <f>IFERROR(IF(AND(W28="Impacto",W29="Impacto"),(AH28-(+AH28*Z29)),IF(W29="Impacto",(P25-(+P25*Z29)),IF(W29="Probabilidad",AH28,""))),"")</f>
        <v/>
      </c>
      <c r="AI29" s="370"/>
      <c r="AJ29" s="367"/>
      <c r="AK29" s="74"/>
      <c r="AL29" s="80"/>
      <c r="AM29" s="205"/>
      <c r="AN29" s="205"/>
      <c r="AO29" s="378"/>
      <c r="AP29" s="386"/>
      <c r="AQ29" s="379"/>
      <c r="AR29" s="379"/>
      <c r="AS29" s="379"/>
    </row>
    <row r="30" spans="1:45" s="73" customFormat="1" ht="150" customHeight="1" x14ac:dyDescent="0.25">
      <c r="A30" s="363"/>
      <c r="B30" s="361"/>
      <c r="C30" s="361"/>
      <c r="D30" s="361"/>
      <c r="E30" s="361"/>
      <c r="F30" s="361"/>
      <c r="G30" s="361"/>
      <c r="H30" s="362"/>
      <c r="I30" s="353"/>
      <c r="J30" s="378"/>
      <c r="K30" s="372"/>
      <c r="L30" s="376"/>
      <c r="M30" s="374"/>
      <c r="N30" s="369"/>
      <c r="O30" s="372"/>
      <c r="P30" s="376"/>
      <c r="Q30" s="371"/>
      <c r="R30" s="207" t="s">
        <v>449</v>
      </c>
      <c r="S30" s="205"/>
      <c r="T30" s="205"/>
      <c r="U30" s="205"/>
      <c r="V30" s="204" t="str">
        <f t="shared" ref="V30" si="26">+CONCATENATE(S30," ",T30," ",U30)</f>
        <v xml:space="preserve">  </v>
      </c>
      <c r="W30" s="123" t="str">
        <f t="shared" ref="W30" si="27">IF(OR(X30="Preventivo",X30="Detectivo"),"Probabilidad",IF(X30="Correctivo","Impacto",""))</f>
        <v/>
      </c>
      <c r="X30" s="79"/>
      <c r="Y30" s="79"/>
      <c r="Z30" s="118" t="str">
        <f>IF(AND(X30="Preventivo",Y30="Automático"),"50%",IF(AND(X30="Preventivo",Y30="Manual"),"40%",IF(AND(X30="Detectivo",Y30="Automático"),"40%",IF(AND(X30="Detectivo",Y30="Manual"),"30%",IF(AND(X30="Correctivo",Y30="Automático"),"35%",IF(AND(X30="Correctivo",Y30="Manual"),"25%",""))))))</f>
        <v/>
      </c>
      <c r="AA30" s="79"/>
      <c r="AB30" s="79"/>
      <c r="AC30" s="79"/>
      <c r="AD30" s="120" t="str">
        <f t="shared" si="21"/>
        <v/>
      </c>
      <c r="AE30" s="368"/>
      <c r="AF30" s="118" t="str">
        <f>+AD30</f>
        <v/>
      </c>
      <c r="AG30" s="368"/>
      <c r="AH30" s="117" t="str">
        <f>IFERROR(IF(AND(W28="Impacto",W29="Impacto",W30="Impacto"),(AH29-(+AH29*Z30)),IF(W30="Impacto",(P25-(+P25*Z30)),IF(W30="Probabilidad",AH29,""))),"")</f>
        <v/>
      </c>
      <c r="AI30" s="370"/>
      <c r="AJ30" s="367"/>
      <c r="AK30" s="74"/>
      <c r="AL30" s="80"/>
      <c r="AM30" s="205"/>
      <c r="AN30" s="205"/>
      <c r="AO30" s="378"/>
      <c r="AP30" s="386"/>
      <c r="AQ30" s="379"/>
      <c r="AR30" s="379"/>
      <c r="AS30" s="379"/>
    </row>
    <row r="31" spans="1:45" s="73" customFormat="1" ht="150" customHeight="1" thickBot="1" x14ac:dyDescent="0.3">
      <c r="A31" s="363"/>
      <c r="B31" s="361"/>
      <c r="C31" s="361"/>
      <c r="D31" s="361"/>
      <c r="E31" s="361"/>
      <c r="F31" s="361"/>
      <c r="G31" s="361"/>
      <c r="H31" s="362"/>
      <c r="I31" s="354"/>
      <c r="J31" s="378"/>
      <c r="K31" s="372"/>
      <c r="L31" s="376"/>
      <c r="M31" s="375"/>
      <c r="N31" s="369"/>
      <c r="O31" s="372"/>
      <c r="P31" s="376"/>
      <c r="Q31" s="371"/>
      <c r="R31" s="207" t="s">
        <v>450</v>
      </c>
      <c r="S31" s="205"/>
      <c r="T31" s="205"/>
      <c r="U31" s="205"/>
      <c r="V31" s="204" t="str">
        <f t="shared" si="23"/>
        <v xml:space="preserve">  </v>
      </c>
      <c r="W31" s="123" t="str">
        <f t="shared" si="19"/>
        <v/>
      </c>
      <c r="X31" s="79"/>
      <c r="Y31" s="79"/>
      <c r="Z31" s="118" t="str">
        <f>IF(AND(X31="Preventivo",Y31="Automático"),"50%",IF(AND(X31="Preventivo",Y31="Manual"),"40%",IF(AND(X31="Detectivo",Y31="Automático"),"40%",IF(AND(X31="Detectivo",Y31="Manual"),"30%",IF(AND(X31="Correctivo",Y31="Automático"),"35%",IF(AND(X31="Correctivo",Y31="Manual"),"25%",""))))))</f>
        <v/>
      </c>
      <c r="AA31" s="79"/>
      <c r="AB31" s="79"/>
      <c r="AC31" s="79"/>
      <c r="AD31" s="120" t="str">
        <f t="shared" si="21"/>
        <v/>
      </c>
      <c r="AE31" s="368"/>
      <c r="AF31" s="118" t="str">
        <f>+AD31</f>
        <v/>
      </c>
      <c r="AG31" s="368"/>
      <c r="AH31" s="117" t="str">
        <f>IFERROR(IF(AND(W28="Impacto",W29="Impacto",W30="Impacto",W31="Impacto"),(AH30-(+AH30*Z31)),IF(W31="Impacto",(P25-(+P25*Z31)),IF(W31="Probabilidad",AH30,""))),"")</f>
        <v/>
      </c>
      <c r="AI31" s="370"/>
      <c r="AJ31" s="367"/>
      <c r="AK31" s="74"/>
      <c r="AL31" s="80"/>
      <c r="AM31" s="205"/>
      <c r="AN31" s="205"/>
      <c r="AO31" s="378"/>
      <c r="AP31" s="387"/>
      <c r="AQ31" s="379"/>
      <c r="AR31" s="379"/>
      <c r="AS31" s="379"/>
    </row>
    <row r="32" spans="1:45" s="73" customFormat="1" ht="150" customHeight="1" x14ac:dyDescent="0.25">
      <c r="A32" s="363" t="s">
        <v>134</v>
      </c>
      <c r="B32" s="361"/>
      <c r="C32" s="361"/>
      <c r="D32" s="360"/>
      <c r="E32" s="360"/>
      <c r="F32" s="361"/>
      <c r="G32" s="361"/>
      <c r="H32" s="362" t="str">
        <f t="shared" ref="H32" si="28">+CONCATENATE(E32," ",F32," ",G32)</f>
        <v xml:space="preserve">  </v>
      </c>
      <c r="I32" s="352"/>
      <c r="J32" s="388"/>
      <c r="K32" s="372" t="str">
        <f>IF(J32&lt;=0,"",IF(J32&lt;=3,"Muy Baja",IF(J32&lt;=34,"Baja",IF(J32&lt;=600,"Media",IF(J32&lt;=6000,"Alta","Muy Alta")))))</f>
        <v/>
      </c>
      <c r="L32" s="376" t="str">
        <f>IF(K32="","",IF(K32="Muy Baja",0.2,IF(K32="Baja",0.4,IF(K32="Media",0.6,IF(K32="Alta",0.8,IF(K32="Muy Alta",1,))))))</f>
        <v/>
      </c>
      <c r="M32" s="373"/>
      <c r="N32" s="369">
        <f ca="1">IF(NOT(ISERROR(MATCH(M32,'Tabla Impacto'!$B$222:$B$224,0))),'Tabla Impacto'!$F$224,M32)</f>
        <v>0</v>
      </c>
      <c r="O32" s="372" t="str">
        <f ca="1">IF(OR(N32='Tabla Impacto'!$C$12,N32='Tabla Impacto'!$D$12),"Leve",IF(OR(N32='Tabla Impacto'!$C$13,N32='Tabla Impacto'!$D$13),"Menor",IF(OR(N32='Tabla Impacto'!$C$14,N32='Tabla Impacto'!$D$14),"Moderado",IF(OR(N32='Tabla Impacto'!$C$15,N32='Tabla Impacto'!$D$15),"Mayor",IF(OR(N32='Tabla Impacto'!$C$16,N32='Tabla Impacto'!$D$16),"Catastrófico","")))))</f>
        <v/>
      </c>
      <c r="P32" s="376" t="str">
        <f ca="1">IF(O32="","",IF(O32="Leve",0.2,IF(O32="Menor",0.4,IF(O32="Moderado",0.6,IF(O32="Mayor",0.8,IF(O32="Catastrófico",1,))))))</f>
        <v/>
      </c>
      <c r="Q32" s="371" t="str">
        <f ca="1">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
      </c>
      <c r="R32" s="208" t="s">
        <v>195</v>
      </c>
      <c r="S32" s="205"/>
      <c r="T32" s="205"/>
      <c r="U32" s="205"/>
      <c r="V32" s="204" t="str">
        <f>+CONCATENATE(S32," ",T32," ",U32)</f>
        <v xml:space="preserve">  </v>
      </c>
      <c r="W32" s="123" t="str">
        <f t="shared" ref="W32:W38" si="29">IF(OR(X32="Preventivo",X32="Detectivo"),"Probabilidad",IF(X32="Correctivo","Impacto",""))</f>
        <v/>
      </c>
      <c r="X32" s="166"/>
      <c r="Y32" s="166"/>
      <c r="Z32" s="118" t="str">
        <f>IF(AND(X32="Preventivo",Y32="Automático"),"50%",IF(AND(X32="Preventivo",Y32="Manual"),"40%",IF(AND(X32="Detectivo",Y32="Automático"),"40%",IF(AND(X32="Detectivo",Y32="Manual"),"30%",IF(AND(X32="Correctivo",Y32="Automático"),"35%",IF(AND(X32="Correctivo",Y32="Manual"),"25%",""))))))</f>
        <v/>
      </c>
      <c r="AA32" s="79"/>
      <c r="AB32" s="79"/>
      <c r="AC32" s="79"/>
      <c r="AD32" s="120" t="str">
        <f>IFERROR(IF(W32="Probabilidad",(L32-(+L32*Z32)),IF(W32="Impacto",L32,"")),"")</f>
        <v/>
      </c>
      <c r="AE32" s="368" t="str">
        <f>IFERROR(LOOKUP(LOOKUP(2,1/(AD32:AD38&lt;&gt;""),AD32:AD38),'Opciones Tratamiento'!$I$2:$I$6,'Opciones Tratamiento'!$J$2:$J$6),"")</f>
        <v/>
      </c>
      <c r="AF32" s="118" t="str">
        <f>+AD32</f>
        <v/>
      </c>
      <c r="AG32" s="368" t="str">
        <f>IFERROR(LOOKUP(LOOKUP(2,1/(AH32:AH38&lt;&gt;""),AH32:AH38),'Opciones Tratamiento'!L2:M6),"")</f>
        <v/>
      </c>
      <c r="AH32" s="117" t="str">
        <f>IFERROR(IF(W32="Impacto",(P32-(+P32*Z32)),IF(W32="Probabilidad",P32,"")),"")</f>
        <v/>
      </c>
      <c r="AI32" s="370" t="str">
        <f>IFERROR(IF(OR(AND(AE32="Muy Baja",AG32="Leve"),AND(AE32="Muy Baja",AG32="Menor"),AND(AE32="Baja",AG32="Leve")),"Bajo",IF(OR(AND(AE32="Muy baja",AG32="Moderado"),AND(AE32="Baja",AG32="Menor"),AND(AE32="Baja",AG32="Moderado"),AND(AE32="Media",AG32="Leve"),AND(AE32="Media",AG32="Menor"),AND(AE32="Media",AG32="Moderado"),AND(AE32="Alta",AG32="Leve"),AND(AE32="Alta",AG32="Menor")),"Moderado",IF(OR(AND(AE32="Muy Baja",AG32="Mayor"),AND(AE32="Baja",AG32="Mayor"),AND(AE32="Media",AG32="Mayor"),AND(AE32="Alta",AG32="Moderado"),AND(AE32="Alta",AG32="Mayor"),AND(AE32="Muy Alta",AG32="Leve"),AND(AE32="Muy Alta",AG32="Menor"),AND(AE32="Muy Alta",AG32="Moderado"),AND(AE32="Muy Alta",AG32="Mayor")),"Alto",IF(OR(AND(AE32="Muy Baja",AG32="Catastrófico"),AND(AE32="Baja",AG32="Catastrófico"),AND(AE32="Media",AG32="Catastrófico"),AND(AE32="Alta",AG32="Catastrófico"),AND(AE32="Muy Alta",AG32="Catastrófico")),"Extremo","")))),"")</f>
        <v/>
      </c>
      <c r="AJ32" s="367"/>
      <c r="AK32" s="74"/>
      <c r="AL32" s="208" t="s">
        <v>282</v>
      </c>
      <c r="AM32" s="205"/>
      <c r="AN32" s="205"/>
      <c r="AO32" s="378"/>
      <c r="AP32" s="385"/>
      <c r="AQ32" s="379"/>
      <c r="AR32" s="379"/>
      <c r="AS32" s="379"/>
    </row>
    <row r="33" spans="1:45" s="73" customFormat="1" ht="150" customHeight="1" x14ac:dyDescent="0.25">
      <c r="A33" s="363"/>
      <c r="B33" s="361"/>
      <c r="C33" s="361"/>
      <c r="D33" s="361"/>
      <c r="E33" s="361"/>
      <c r="F33" s="361"/>
      <c r="G33" s="361"/>
      <c r="H33" s="362"/>
      <c r="I33" s="353"/>
      <c r="J33" s="378"/>
      <c r="K33" s="372"/>
      <c r="L33" s="376"/>
      <c r="M33" s="374"/>
      <c r="N33" s="369"/>
      <c r="O33" s="372"/>
      <c r="P33" s="376"/>
      <c r="Q33" s="371"/>
      <c r="R33" s="207" t="s">
        <v>194</v>
      </c>
      <c r="S33" s="205"/>
      <c r="T33" s="205"/>
      <c r="U33" s="205"/>
      <c r="V33" s="204" t="str">
        <f>+CONCATENATE(S33," ",T33," ",U33)</f>
        <v xml:space="preserve">  </v>
      </c>
      <c r="W33" s="123" t="str">
        <f t="shared" si="29"/>
        <v/>
      </c>
      <c r="X33" s="79"/>
      <c r="Y33" s="79"/>
      <c r="Z33" s="118" t="str">
        <f t="shared" ref="Z33" si="30">IF(AND(X33="Preventivo",Y33="Automático"),"50%",IF(AND(X33="Preventivo",Y33="Manual"),"40%",IF(AND(X33="Detectivo",Y33="Automático"),"40%",IF(AND(X33="Detectivo",Y33="Manual"),"30%",IF(AND(X33="Correctivo",Y33="Automático"),"35%",IF(AND(X33="Correctivo",Y33="Manual"),"25%",""))))))</f>
        <v/>
      </c>
      <c r="AA33" s="79"/>
      <c r="AB33" s="79"/>
      <c r="AC33" s="79"/>
      <c r="AD33" s="120" t="str">
        <f t="shared" ref="AD33:AD38" si="31">IFERROR(IF(AND(W32="Probabilidad",W33="Probabilidad"),(AF32-(+AF32*Z33)),IF(W33="Probabilidad",(L32-(+L32*Z33)),IF(W33="Impacto",AF32,""))),"")</f>
        <v/>
      </c>
      <c r="AE33" s="368"/>
      <c r="AF33" s="118" t="str">
        <f t="shared" ref="AF33" si="32">+AD33</f>
        <v/>
      </c>
      <c r="AG33" s="368"/>
      <c r="AH33" s="117" t="str">
        <f>IFERROR(IF(AND(W32="Impacto",W33="Impacto"),(AH32-(+AH32*Z33)),IF(W33="Impacto",(P32-(+P32*Z33)),IF(W33="Probabilidad",AH32,""))),"")</f>
        <v/>
      </c>
      <c r="AI33" s="370"/>
      <c r="AJ33" s="367"/>
      <c r="AK33" s="74"/>
      <c r="AL33" s="207" t="s">
        <v>283</v>
      </c>
      <c r="AM33" s="205"/>
      <c r="AN33" s="205"/>
      <c r="AO33" s="378"/>
      <c r="AP33" s="386"/>
      <c r="AQ33" s="379"/>
      <c r="AR33" s="379"/>
      <c r="AS33" s="379"/>
    </row>
    <row r="34" spans="1:45" s="73" customFormat="1" ht="150" customHeight="1" x14ac:dyDescent="0.25">
      <c r="A34" s="363"/>
      <c r="B34" s="361"/>
      <c r="C34" s="361"/>
      <c r="D34" s="361"/>
      <c r="E34" s="361"/>
      <c r="F34" s="361"/>
      <c r="G34" s="361"/>
      <c r="H34" s="362"/>
      <c r="I34" s="353"/>
      <c r="J34" s="378"/>
      <c r="K34" s="372"/>
      <c r="L34" s="376"/>
      <c r="M34" s="374"/>
      <c r="N34" s="369"/>
      <c r="O34" s="372"/>
      <c r="P34" s="376"/>
      <c r="Q34" s="371"/>
      <c r="R34" s="207" t="s">
        <v>193</v>
      </c>
      <c r="S34" s="205"/>
      <c r="T34" s="205"/>
      <c r="U34" s="205"/>
      <c r="V34" s="204" t="str">
        <f t="shared" ref="V34:V38" si="33">+CONCATENATE(S34," ",T34," ",U34)</f>
        <v xml:space="preserve">  </v>
      </c>
      <c r="W34" s="123" t="str">
        <f t="shared" si="29"/>
        <v/>
      </c>
      <c r="X34" s="79"/>
      <c r="Y34" s="79"/>
      <c r="Z34" s="118" t="str">
        <f>IF(AND(X34="Preventivo",Y34="Automático"),"50%",IF(AND(X34="Preventivo",Y34="Manual"),"40%",IF(AND(X34="Detectivo",Y34="Automático"),"40%",IF(AND(X34="Detectivo",Y34="Manual"),"30%",IF(AND(X34="Correctivo",Y34="Automático"),"35%",IF(AND(X34="Correctivo",Y34="Manual"),"25%",""))))))</f>
        <v/>
      </c>
      <c r="AA34" s="79"/>
      <c r="AB34" s="79"/>
      <c r="AC34" s="79"/>
      <c r="AD34" s="120" t="str">
        <f t="shared" si="31"/>
        <v/>
      </c>
      <c r="AE34" s="368"/>
      <c r="AF34" s="118" t="str">
        <f>+AD34</f>
        <v/>
      </c>
      <c r="AG34" s="368"/>
      <c r="AH34" s="117" t="str">
        <f>IFERROR(IF(AND(W32="Impacto",W33="Impacto",W34="Impacto"),(AH33-(+AH33*Z34)),IF(W34="Impacto",(P32-(+P32*Z34)),IF(W34="Probabilidad",AH33,""))),"")</f>
        <v/>
      </c>
      <c r="AI34" s="370"/>
      <c r="AJ34" s="367"/>
      <c r="AK34" s="74"/>
      <c r="AL34" s="80"/>
      <c r="AM34" s="205"/>
      <c r="AN34" s="205"/>
      <c r="AO34" s="378"/>
      <c r="AP34" s="386"/>
      <c r="AQ34" s="379"/>
      <c r="AR34" s="379"/>
      <c r="AS34" s="379"/>
    </row>
    <row r="35" spans="1:45" s="73" customFormat="1" ht="150" customHeight="1" x14ac:dyDescent="0.25">
      <c r="A35" s="363"/>
      <c r="B35" s="361"/>
      <c r="C35" s="361"/>
      <c r="D35" s="361"/>
      <c r="E35" s="361"/>
      <c r="F35" s="361"/>
      <c r="G35" s="361"/>
      <c r="H35" s="362"/>
      <c r="I35" s="353"/>
      <c r="J35" s="378"/>
      <c r="K35" s="372"/>
      <c r="L35" s="376"/>
      <c r="M35" s="374"/>
      <c r="N35" s="369"/>
      <c r="O35" s="372"/>
      <c r="P35" s="376"/>
      <c r="Q35" s="371"/>
      <c r="R35" s="207" t="s">
        <v>192</v>
      </c>
      <c r="S35" s="205"/>
      <c r="T35" s="205"/>
      <c r="U35" s="205"/>
      <c r="V35" s="204" t="str">
        <f t="shared" si="33"/>
        <v xml:space="preserve">  </v>
      </c>
      <c r="W35" s="123" t="str">
        <f t="shared" si="29"/>
        <v/>
      </c>
      <c r="X35" s="79"/>
      <c r="Y35" s="79"/>
      <c r="Z35" s="118" t="str">
        <f t="shared" ref="Z35" si="34">IF(AND(X35="Preventivo",Y35="Automático"),"50%",IF(AND(X35="Preventivo",Y35="Manual"),"40%",IF(AND(X35="Detectivo",Y35="Automático"),"40%",IF(AND(X35="Detectivo",Y35="Manual"),"30%",IF(AND(X35="Correctivo",Y35="Automático"),"35%",IF(AND(X35="Correctivo",Y35="Manual"),"25%",""))))))</f>
        <v/>
      </c>
      <c r="AA35" s="79"/>
      <c r="AB35" s="79"/>
      <c r="AC35" s="79"/>
      <c r="AD35" s="120" t="str">
        <f t="shared" si="31"/>
        <v/>
      </c>
      <c r="AE35" s="368"/>
      <c r="AF35" s="118" t="str">
        <f t="shared" ref="AF35" si="35">+AD35</f>
        <v/>
      </c>
      <c r="AG35" s="368"/>
      <c r="AH35" s="117" t="str">
        <f>IFERROR(IF(AND(W34="Impacto",W35="Impacto"),(AH34-(+AH34*Z35)),IF(W35="Impacto",(P32-(+P32*Z35)),IF(W35="Probabilidad",AH34,""))),"")</f>
        <v/>
      </c>
      <c r="AI35" s="370"/>
      <c r="AJ35" s="367"/>
      <c r="AK35" s="74"/>
      <c r="AL35" s="80"/>
      <c r="AM35" s="205"/>
      <c r="AN35" s="205"/>
      <c r="AO35" s="378"/>
      <c r="AP35" s="386"/>
      <c r="AQ35" s="379"/>
      <c r="AR35" s="379"/>
      <c r="AS35" s="379"/>
    </row>
    <row r="36" spans="1:45" s="73" customFormat="1" ht="150" customHeight="1" x14ac:dyDescent="0.25">
      <c r="A36" s="363"/>
      <c r="B36" s="361"/>
      <c r="C36" s="361"/>
      <c r="D36" s="361"/>
      <c r="E36" s="361"/>
      <c r="F36" s="361"/>
      <c r="G36" s="361"/>
      <c r="H36" s="362"/>
      <c r="I36" s="353"/>
      <c r="J36" s="378"/>
      <c r="K36" s="372"/>
      <c r="L36" s="376"/>
      <c r="M36" s="374"/>
      <c r="N36" s="369"/>
      <c r="O36" s="372"/>
      <c r="P36" s="376"/>
      <c r="Q36" s="371"/>
      <c r="R36" s="207" t="s">
        <v>191</v>
      </c>
      <c r="S36" s="205"/>
      <c r="T36" s="205"/>
      <c r="U36" s="205"/>
      <c r="V36" s="204" t="str">
        <f t="shared" ref="V36:V37" si="36">+CONCATENATE(S36," ",T36," ",U36)</f>
        <v xml:space="preserve">  </v>
      </c>
      <c r="W36" s="123" t="str">
        <f t="shared" ref="W36:W37" si="37">IF(OR(X36="Preventivo",X36="Detectivo"),"Probabilidad",IF(X36="Correctivo","Impacto",""))</f>
        <v/>
      </c>
      <c r="X36" s="79"/>
      <c r="Y36" s="79"/>
      <c r="Z36" s="118" t="str">
        <f>IF(AND(X36="Preventivo",Y36="Automático"),"50%",IF(AND(X36="Preventivo",Y36="Manual"),"40%",IF(AND(X36="Detectivo",Y36="Automático"),"40%",IF(AND(X36="Detectivo",Y36="Manual"),"30%",IF(AND(X36="Correctivo",Y36="Automático"),"35%",IF(AND(X36="Correctivo",Y36="Manual"),"25%",""))))))</f>
        <v/>
      </c>
      <c r="AA36" s="79"/>
      <c r="AB36" s="79"/>
      <c r="AC36" s="79"/>
      <c r="AD36" s="120" t="str">
        <f t="shared" si="31"/>
        <v/>
      </c>
      <c r="AE36" s="368"/>
      <c r="AF36" s="118" t="str">
        <f>+AD36</f>
        <v/>
      </c>
      <c r="AG36" s="368"/>
      <c r="AH36" s="117" t="str">
        <f>IFERROR(IF(AND(W35="Impacto",W36="Impacto"),(AH35-(+AH35*Z36)),IF(W36="Impacto",(P32-(+P32*Z36)),IF(W36="Probabilidad",AH35,""))),"")</f>
        <v/>
      </c>
      <c r="AI36" s="370"/>
      <c r="AJ36" s="367"/>
      <c r="AK36" s="74"/>
      <c r="AL36" s="80"/>
      <c r="AM36" s="205"/>
      <c r="AN36" s="205"/>
      <c r="AO36" s="378"/>
      <c r="AP36" s="386"/>
      <c r="AQ36" s="379"/>
      <c r="AR36" s="379"/>
      <c r="AS36" s="379"/>
    </row>
    <row r="37" spans="1:45" s="73" customFormat="1" ht="150" customHeight="1" x14ac:dyDescent="0.25">
      <c r="A37" s="363"/>
      <c r="B37" s="361"/>
      <c r="C37" s="361"/>
      <c r="D37" s="361"/>
      <c r="E37" s="361"/>
      <c r="F37" s="361"/>
      <c r="G37" s="361"/>
      <c r="H37" s="362"/>
      <c r="I37" s="353"/>
      <c r="J37" s="378"/>
      <c r="K37" s="372"/>
      <c r="L37" s="376"/>
      <c r="M37" s="374"/>
      <c r="N37" s="369"/>
      <c r="O37" s="372"/>
      <c r="P37" s="376"/>
      <c r="Q37" s="371"/>
      <c r="R37" s="207" t="s">
        <v>449</v>
      </c>
      <c r="S37" s="205"/>
      <c r="T37" s="205"/>
      <c r="U37" s="205"/>
      <c r="V37" s="204" t="str">
        <f t="shared" si="36"/>
        <v xml:space="preserve">  </v>
      </c>
      <c r="W37" s="123" t="str">
        <f t="shared" si="37"/>
        <v/>
      </c>
      <c r="X37" s="79"/>
      <c r="Y37" s="79"/>
      <c r="Z37" s="118" t="str">
        <f>IF(AND(X37="Preventivo",Y37="Automático"),"50%",IF(AND(X37="Preventivo",Y37="Manual"),"40%",IF(AND(X37="Detectivo",Y37="Automático"),"40%",IF(AND(X37="Detectivo",Y37="Manual"),"30%",IF(AND(X37="Correctivo",Y37="Automático"),"35%",IF(AND(X37="Correctivo",Y37="Manual"),"25%",""))))))</f>
        <v/>
      </c>
      <c r="AA37" s="79"/>
      <c r="AB37" s="79"/>
      <c r="AC37" s="79"/>
      <c r="AD37" s="120" t="str">
        <f t="shared" si="31"/>
        <v/>
      </c>
      <c r="AE37" s="368"/>
      <c r="AF37" s="118" t="str">
        <f>+AD37</f>
        <v/>
      </c>
      <c r="AG37" s="368"/>
      <c r="AH37" s="117" t="str">
        <f>IFERROR(IF(AND(W35="Impacto",W36="Impacto",W37="Impacto"),(AH36-(+AH36*Z37)),IF(W37="Impacto",(P32-(+P32*Z37)),IF(W37="Probabilidad",AH36,""))),"")</f>
        <v/>
      </c>
      <c r="AI37" s="370"/>
      <c r="AJ37" s="367"/>
      <c r="AK37" s="74"/>
      <c r="AL37" s="80"/>
      <c r="AM37" s="205"/>
      <c r="AN37" s="205"/>
      <c r="AO37" s="378"/>
      <c r="AP37" s="386"/>
      <c r="AQ37" s="379"/>
      <c r="AR37" s="379"/>
      <c r="AS37" s="379"/>
    </row>
    <row r="38" spans="1:45" s="73" customFormat="1" ht="150" customHeight="1" thickBot="1" x14ac:dyDescent="0.3">
      <c r="A38" s="363"/>
      <c r="B38" s="361"/>
      <c r="C38" s="361"/>
      <c r="D38" s="361"/>
      <c r="E38" s="361"/>
      <c r="F38" s="361"/>
      <c r="G38" s="361"/>
      <c r="H38" s="362"/>
      <c r="I38" s="354"/>
      <c r="J38" s="378"/>
      <c r="K38" s="372"/>
      <c r="L38" s="376"/>
      <c r="M38" s="375"/>
      <c r="N38" s="369"/>
      <c r="O38" s="372"/>
      <c r="P38" s="376"/>
      <c r="Q38" s="371"/>
      <c r="R38" s="207" t="s">
        <v>450</v>
      </c>
      <c r="S38" s="205"/>
      <c r="T38" s="205"/>
      <c r="U38" s="205"/>
      <c r="V38" s="204" t="str">
        <f t="shared" si="33"/>
        <v xml:space="preserve">  </v>
      </c>
      <c r="W38" s="123" t="str">
        <f t="shared" si="29"/>
        <v/>
      </c>
      <c r="X38" s="79"/>
      <c r="Y38" s="79"/>
      <c r="Z38" s="118" t="str">
        <f>IF(AND(X38="Preventivo",Y38="Automático"),"50%",IF(AND(X38="Preventivo",Y38="Manual"),"40%",IF(AND(X38="Detectivo",Y38="Automático"),"40%",IF(AND(X38="Detectivo",Y38="Manual"),"30%",IF(AND(X38="Correctivo",Y38="Automático"),"35%",IF(AND(X38="Correctivo",Y38="Manual"),"25%",""))))))</f>
        <v/>
      </c>
      <c r="AA38" s="79"/>
      <c r="AB38" s="79"/>
      <c r="AC38" s="79"/>
      <c r="AD38" s="120" t="str">
        <f t="shared" si="31"/>
        <v/>
      </c>
      <c r="AE38" s="368"/>
      <c r="AF38" s="118" t="str">
        <f>+AD38</f>
        <v/>
      </c>
      <c r="AG38" s="368"/>
      <c r="AH38" s="117" t="str">
        <f>IFERROR(IF(AND(W35="Impacto",W36="Impacto",W37="Impacto",W38="Impacto"),(AH37-(+AH37*Z38)),IF(W38="Impacto",(P32-(+P32*Z38)),IF(W38="Probabilidad",AH37,""))),"")</f>
        <v/>
      </c>
      <c r="AI38" s="370"/>
      <c r="AJ38" s="367"/>
      <c r="AK38" s="74"/>
      <c r="AL38" s="80"/>
      <c r="AM38" s="205"/>
      <c r="AN38" s="205"/>
      <c r="AO38" s="378"/>
      <c r="AP38" s="387"/>
      <c r="AQ38" s="379"/>
      <c r="AR38" s="379"/>
      <c r="AS38" s="379"/>
    </row>
    <row r="39" spans="1:45" s="73" customFormat="1" ht="150" customHeight="1" x14ac:dyDescent="0.25">
      <c r="A39" s="363" t="s">
        <v>135</v>
      </c>
      <c r="B39" s="361"/>
      <c r="C39" s="361"/>
      <c r="D39" s="360"/>
      <c r="E39" s="360"/>
      <c r="F39" s="361"/>
      <c r="G39" s="361"/>
      <c r="H39" s="362" t="str">
        <f t="shared" ref="H39" si="38">+CONCATENATE(E39," ",F39," ",G39)</f>
        <v xml:space="preserve">  </v>
      </c>
      <c r="I39" s="352"/>
      <c r="J39" s="388"/>
      <c r="K39" s="372" t="str">
        <f>IF(J39&lt;=0,"",IF(J39&lt;=3,"Muy Baja",IF(J39&lt;=34,"Baja",IF(J39&lt;=600,"Media",IF(J39&lt;=6000,"Alta","Muy Alta")))))</f>
        <v/>
      </c>
      <c r="L39" s="376" t="str">
        <f>IF(K39="","",IF(K39="Muy Baja",0.2,IF(K39="Baja",0.4,IF(K39="Media",0.6,IF(K39="Alta",0.8,IF(K39="Muy Alta",1,))))))</f>
        <v/>
      </c>
      <c r="M39" s="373"/>
      <c r="N39" s="369">
        <f ca="1">IF(NOT(ISERROR(MATCH(M39,'Tabla Impacto'!$B$222:$B$224,0))),'Tabla Impacto'!$F$224,M39)</f>
        <v>0</v>
      </c>
      <c r="O39" s="372" t="str">
        <f ca="1">IF(OR(N39='Tabla Impacto'!$C$12,N39='Tabla Impacto'!$D$12),"Leve",IF(OR(N39='Tabla Impacto'!$C$13,N39='Tabla Impacto'!$D$13),"Menor",IF(OR(N39='Tabla Impacto'!$C$14,N39='Tabla Impacto'!$D$14),"Moderado",IF(OR(N39='Tabla Impacto'!$C$15,N39='Tabla Impacto'!$D$15),"Mayor",IF(OR(N39='Tabla Impacto'!$C$16,N39='Tabla Impacto'!$D$16),"Catastrófico","")))))</f>
        <v/>
      </c>
      <c r="P39" s="376" t="str">
        <f ca="1">IF(O39="","",IF(O39="Leve",0.2,IF(O39="Menor",0.4,IF(O39="Moderado",0.6,IF(O39="Mayor",0.8,IF(O39="Catastrófico",1,))))))</f>
        <v/>
      </c>
      <c r="Q39" s="371" t="str">
        <f ca="1">IF(OR(AND(K39="Muy Baja",O39="Leve"),AND(K39="Muy Baja",O39="Menor"),AND(K39="Baja",O39="Leve")),"Bajo",IF(OR(AND(K39="Muy baja",O39="Moderado"),AND(K39="Baja",O39="Menor"),AND(K39="Baja",O39="Moderado"),AND(K39="Media",O39="Leve"),AND(K39="Media",O39="Menor"),AND(K39="Media",O39="Moderado"),AND(K39="Alta",O39="Leve"),AND(K39="Alta",O39="Menor")),"Moderado",IF(OR(AND(K39="Muy Baja",O39="Mayor"),AND(K39="Baja",O39="Mayor"),AND(K39="Media",O39="Mayor"),AND(K39="Alta",O39="Moderado"),AND(K39="Alta",O39="Mayor"),AND(K39="Muy Alta",O39="Leve"),AND(K39="Muy Alta",O39="Menor"),AND(K39="Muy Alta",O39="Moderado"),AND(K39="Muy Alta",O39="Mayor")),"Alto",IF(OR(AND(K39="Muy Baja",O39="Catastrófico"),AND(K39="Baja",O39="Catastrófico"),AND(K39="Media",O39="Catastrófico"),AND(K39="Alta",O39="Catastrófico"),AND(K39="Muy Alta",O39="Catastrófico")),"Extremo",""))))</f>
        <v/>
      </c>
      <c r="R39" s="208" t="s">
        <v>195</v>
      </c>
      <c r="S39" s="205"/>
      <c r="T39" s="205"/>
      <c r="U39" s="205"/>
      <c r="V39" s="204" t="str">
        <f>+CONCATENATE(S39," ",T39," ",U39)</f>
        <v xml:space="preserve">  </v>
      </c>
      <c r="W39" s="123" t="str">
        <f t="shared" ref="W39:W45" si="39">IF(OR(X39="Preventivo",X39="Detectivo"),"Probabilidad",IF(X39="Correctivo","Impacto",""))</f>
        <v/>
      </c>
      <c r="X39" s="79"/>
      <c r="Y39" s="79"/>
      <c r="Z39" s="118" t="str">
        <f>IF(AND(X39="Preventivo",Y39="Automático"),"50%",IF(AND(X39="Preventivo",Y39="Manual"),"40%",IF(AND(X39="Detectivo",Y39="Automático"),"40%",IF(AND(X39="Detectivo",Y39="Manual"),"30%",IF(AND(X39="Correctivo",Y39="Automático"),"35%",IF(AND(X39="Correctivo",Y39="Manual"),"25%",""))))))</f>
        <v/>
      </c>
      <c r="AA39" s="79"/>
      <c r="AB39" s="79"/>
      <c r="AC39" s="79"/>
      <c r="AD39" s="120" t="str">
        <f>IFERROR(IF(W39="Probabilidad",(L39-(+L39*Z39)),IF(W39="Impacto",L39,"")),"")</f>
        <v/>
      </c>
      <c r="AE39" s="368" t="str">
        <f>IFERROR(LOOKUP(LOOKUP(2,1/(AD39:AD45&lt;&gt;""),AD39:AD45),'Opciones Tratamiento'!$I$2:$I$6,'Opciones Tratamiento'!$J$2:$J$6),"")</f>
        <v/>
      </c>
      <c r="AF39" s="118" t="str">
        <f>+AD39</f>
        <v/>
      </c>
      <c r="AG39" s="368" t="str">
        <f>IFERROR(LOOKUP(LOOKUP(2,1/(AH39:AH45&lt;&gt;""),AH39:AH45),'Opciones Tratamiento'!L2:M6),"")</f>
        <v/>
      </c>
      <c r="AH39" s="117" t="str">
        <f>IFERROR(IF(W39="Impacto",(P39-(+P39*Z39)),IF(W39="Probabilidad",P39,"")),"")</f>
        <v/>
      </c>
      <c r="AI39" s="370" t="str">
        <f>IFERROR(IF(OR(AND(AE39="Muy Baja",AG39="Leve"),AND(AE39="Muy Baja",AG39="Menor"),AND(AE39="Baja",AG39="Leve")),"Bajo",IF(OR(AND(AE39="Muy baja",AG39="Moderado"),AND(AE39="Baja",AG39="Menor"),AND(AE39="Baja",AG39="Moderado"),AND(AE39="Media",AG39="Leve"),AND(AE39="Media",AG39="Menor"),AND(AE39="Media",AG39="Moderado"),AND(AE39="Alta",AG39="Leve"),AND(AE39="Alta",AG39="Menor")),"Moderado",IF(OR(AND(AE39="Muy Baja",AG39="Mayor"),AND(AE39="Baja",AG39="Mayor"),AND(AE39="Media",AG39="Mayor"),AND(AE39="Alta",AG39="Moderado"),AND(AE39="Alta",AG39="Mayor"),AND(AE39="Muy Alta",AG39="Leve"),AND(AE39="Muy Alta",AG39="Menor"),AND(AE39="Muy Alta",AG39="Moderado"),AND(AE39="Muy Alta",AG39="Mayor")),"Alto",IF(OR(AND(AE39="Muy Baja",AG39="Catastrófico"),AND(AE39="Baja",AG39="Catastrófico"),AND(AE39="Media",AG39="Catastrófico"),AND(AE39="Alta",AG39="Catastrófico"),AND(AE39="Muy Alta",AG39="Catastrófico")),"Extremo","")))),"")</f>
        <v/>
      </c>
      <c r="AJ39" s="367"/>
      <c r="AK39" s="74"/>
      <c r="AL39" s="208" t="s">
        <v>282</v>
      </c>
      <c r="AM39" s="205"/>
      <c r="AN39" s="205"/>
      <c r="AO39" s="378"/>
      <c r="AP39" s="385"/>
      <c r="AQ39" s="379"/>
      <c r="AR39" s="379"/>
      <c r="AS39" s="379"/>
    </row>
    <row r="40" spans="1:45" s="73" customFormat="1" ht="150" customHeight="1" x14ac:dyDescent="0.25">
      <c r="A40" s="363"/>
      <c r="B40" s="361"/>
      <c r="C40" s="361"/>
      <c r="D40" s="361"/>
      <c r="E40" s="361"/>
      <c r="F40" s="361"/>
      <c r="G40" s="361"/>
      <c r="H40" s="362"/>
      <c r="I40" s="353"/>
      <c r="J40" s="378"/>
      <c r="K40" s="372"/>
      <c r="L40" s="376"/>
      <c r="M40" s="374"/>
      <c r="N40" s="369"/>
      <c r="O40" s="372"/>
      <c r="P40" s="376"/>
      <c r="Q40" s="371"/>
      <c r="R40" s="207" t="s">
        <v>194</v>
      </c>
      <c r="S40" s="205"/>
      <c r="T40" s="205"/>
      <c r="U40" s="205"/>
      <c r="V40" s="204" t="str">
        <f>+CONCATENATE(S40," ",T40," ",U40)</f>
        <v xml:space="preserve">  </v>
      </c>
      <c r="W40" s="123" t="str">
        <f t="shared" si="39"/>
        <v/>
      </c>
      <c r="X40" s="79"/>
      <c r="Y40" s="79"/>
      <c r="Z40" s="118" t="str">
        <f t="shared" ref="Z40" si="40">IF(AND(X40="Preventivo",Y40="Automático"),"50%",IF(AND(X40="Preventivo",Y40="Manual"),"40%",IF(AND(X40="Detectivo",Y40="Automático"),"40%",IF(AND(X40="Detectivo",Y40="Manual"),"30%",IF(AND(X40="Correctivo",Y40="Automático"),"35%",IF(AND(X40="Correctivo",Y40="Manual"),"25%",""))))))</f>
        <v/>
      </c>
      <c r="AA40" s="79"/>
      <c r="AB40" s="79"/>
      <c r="AC40" s="79"/>
      <c r="AD40" s="120" t="str">
        <f t="shared" ref="AD40:AD45" si="41">IFERROR(IF(AND(W39="Probabilidad",W40="Probabilidad"),(AF39-(+AF39*Z40)),IF(W40="Probabilidad",(L39-(+L39*Z40)),IF(W40="Impacto",AF39,""))),"")</f>
        <v/>
      </c>
      <c r="AE40" s="368"/>
      <c r="AF40" s="118" t="str">
        <f t="shared" ref="AF40" si="42">+AD40</f>
        <v/>
      </c>
      <c r="AG40" s="368"/>
      <c r="AH40" s="117" t="str">
        <f>IFERROR(IF(AND(W39="Impacto",W40="Impacto"),(AH39-(+AH39*Z40)),IF(W40="Impacto",(P39-(+P39*Z40)),IF(W40="Probabilidad",AH39,""))),"")</f>
        <v/>
      </c>
      <c r="AI40" s="370"/>
      <c r="AJ40" s="367"/>
      <c r="AK40" s="74"/>
      <c r="AL40" s="207" t="s">
        <v>283</v>
      </c>
      <c r="AM40" s="205"/>
      <c r="AN40" s="205"/>
      <c r="AO40" s="378"/>
      <c r="AP40" s="386"/>
      <c r="AQ40" s="379"/>
      <c r="AR40" s="379"/>
      <c r="AS40" s="379"/>
    </row>
    <row r="41" spans="1:45" s="73" customFormat="1" ht="150" customHeight="1" x14ac:dyDescent="0.25">
      <c r="A41" s="363"/>
      <c r="B41" s="361"/>
      <c r="C41" s="361"/>
      <c r="D41" s="361"/>
      <c r="E41" s="361"/>
      <c r="F41" s="361"/>
      <c r="G41" s="361"/>
      <c r="H41" s="362"/>
      <c r="I41" s="353"/>
      <c r="J41" s="378"/>
      <c r="K41" s="372"/>
      <c r="L41" s="376"/>
      <c r="M41" s="374"/>
      <c r="N41" s="369"/>
      <c r="O41" s="372"/>
      <c r="P41" s="376"/>
      <c r="Q41" s="371"/>
      <c r="R41" s="207" t="s">
        <v>193</v>
      </c>
      <c r="S41" s="205"/>
      <c r="T41" s="205"/>
      <c r="U41" s="205"/>
      <c r="V41" s="204" t="str">
        <f t="shared" ref="V41:V45" si="43">+CONCATENATE(S41," ",T41," ",U41)</f>
        <v xml:space="preserve">  </v>
      </c>
      <c r="W41" s="123" t="str">
        <f t="shared" si="39"/>
        <v/>
      </c>
      <c r="X41" s="79"/>
      <c r="Y41" s="79"/>
      <c r="Z41" s="118" t="str">
        <f>IF(AND(X41="Preventivo",Y41="Automático"),"50%",IF(AND(X41="Preventivo",Y41="Manual"),"40%",IF(AND(X41="Detectivo",Y41="Automático"),"40%",IF(AND(X41="Detectivo",Y41="Manual"),"30%",IF(AND(X41="Correctivo",Y41="Automático"),"35%",IF(AND(X41="Correctivo",Y41="Manual"),"25%",""))))))</f>
        <v/>
      </c>
      <c r="AA41" s="79"/>
      <c r="AB41" s="79"/>
      <c r="AC41" s="79"/>
      <c r="AD41" s="120" t="str">
        <f t="shared" si="41"/>
        <v/>
      </c>
      <c r="AE41" s="368"/>
      <c r="AF41" s="118" t="str">
        <f>+AD41</f>
        <v/>
      </c>
      <c r="AG41" s="368"/>
      <c r="AH41" s="117" t="str">
        <f>IFERROR(IF(AND(W39="Impacto",W40="Impacto",W41="Impacto"),(AH40-(+AH40*Z41)),IF(W41="Impacto",(P39-(+P39*Z41)),IF(W41="Probabilidad",AH40,""))),"")</f>
        <v/>
      </c>
      <c r="AI41" s="370"/>
      <c r="AJ41" s="367"/>
      <c r="AK41" s="74"/>
      <c r="AL41" s="80"/>
      <c r="AM41" s="205"/>
      <c r="AN41" s="205"/>
      <c r="AO41" s="378"/>
      <c r="AP41" s="386"/>
      <c r="AQ41" s="379"/>
      <c r="AR41" s="379"/>
      <c r="AS41" s="379"/>
    </row>
    <row r="42" spans="1:45" s="73" customFormat="1" ht="150" customHeight="1" x14ac:dyDescent="0.25">
      <c r="A42" s="363"/>
      <c r="B42" s="361"/>
      <c r="C42" s="361"/>
      <c r="D42" s="361"/>
      <c r="E42" s="361"/>
      <c r="F42" s="361"/>
      <c r="G42" s="361"/>
      <c r="H42" s="362"/>
      <c r="I42" s="353"/>
      <c r="J42" s="378"/>
      <c r="K42" s="372"/>
      <c r="L42" s="376"/>
      <c r="M42" s="374"/>
      <c r="N42" s="369"/>
      <c r="O42" s="372"/>
      <c r="P42" s="376"/>
      <c r="Q42" s="371"/>
      <c r="R42" s="207" t="s">
        <v>192</v>
      </c>
      <c r="S42" s="205"/>
      <c r="T42" s="205"/>
      <c r="U42" s="205"/>
      <c r="V42" s="204" t="str">
        <f t="shared" si="43"/>
        <v xml:space="preserve">  </v>
      </c>
      <c r="W42" s="123" t="str">
        <f t="shared" si="39"/>
        <v/>
      </c>
      <c r="X42" s="79"/>
      <c r="Y42" s="79"/>
      <c r="Z42" s="118" t="str">
        <f t="shared" ref="Z42" si="44">IF(AND(X42="Preventivo",Y42="Automático"),"50%",IF(AND(X42="Preventivo",Y42="Manual"),"40%",IF(AND(X42="Detectivo",Y42="Automático"),"40%",IF(AND(X42="Detectivo",Y42="Manual"),"30%",IF(AND(X42="Correctivo",Y42="Automático"),"35%",IF(AND(X42="Correctivo",Y42="Manual"),"25%",""))))))</f>
        <v/>
      </c>
      <c r="AA42" s="79"/>
      <c r="AB42" s="79"/>
      <c r="AC42" s="79"/>
      <c r="AD42" s="120" t="str">
        <f t="shared" si="41"/>
        <v/>
      </c>
      <c r="AE42" s="368"/>
      <c r="AF42" s="118" t="str">
        <f t="shared" ref="AF42" si="45">+AD42</f>
        <v/>
      </c>
      <c r="AG42" s="368"/>
      <c r="AH42" s="117" t="str">
        <f>IFERROR(IF(AND(W41="Impacto",W42="Impacto"),(AH41-(+AH41*Z42)),IF(W42="Impacto",(P39-(+P39*Z42)),IF(W42="Probabilidad",AH41,""))),"")</f>
        <v/>
      </c>
      <c r="AI42" s="370"/>
      <c r="AJ42" s="367"/>
      <c r="AK42" s="74"/>
      <c r="AL42" s="80"/>
      <c r="AM42" s="205"/>
      <c r="AN42" s="205"/>
      <c r="AO42" s="378"/>
      <c r="AP42" s="386"/>
      <c r="AQ42" s="379"/>
      <c r="AR42" s="379"/>
      <c r="AS42" s="379"/>
    </row>
    <row r="43" spans="1:45" s="73" customFormat="1" ht="150" customHeight="1" x14ac:dyDescent="0.25">
      <c r="A43" s="363"/>
      <c r="B43" s="361"/>
      <c r="C43" s="361"/>
      <c r="D43" s="361"/>
      <c r="E43" s="361"/>
      <c r="F43" s="361"/>
      <c r="G43" s="361"/>
      <c r="H43" s="362"/>
      <c r="I43" s="353"/>
      <c r="J43" s="378"/>
      <c r="K43" s="372"/>
      <c r="L43" s="376"/>
      <c r="M43" s="374"/>
      <c r="N43" s="369"/>
      <c r="O43" s="372"/>
      <c r="P43" s="376"/>
      <c r="Q43" s="371"/>
      <c r="R43" s="207" t="s">
        <v>191</v>
      </c>
      <c r="S43" s="205"/>
      <c r="T43" s="205"/>
      <c r="U43" s="205"/>
      <c r="V43" s="204" t="str">
        <f t="shared" ref="V43:V44" si="46">+CONCATENATE(S43," ",T43," ",U43)</f>
        <v xml:space="preserve">  </v>
      </c>
      <c r="W43" s="123" t="str">
        <f t="shared" ref="W43:W44" si="47">IF(OR(X43="Preventivo",X43="Detectivo"),"Probabilidad",IF(X43="Correctivo","Impacto",""))</f>
        <v/>
      </c>
      <c r="X43" s="79"/>
      <c r="Y43" s="79"/>
      <c r="Z43" s="118" t="str">
        <f>IF(AND(X43="Preventivo",Y43="Automático"),"50%",IF(AND(X43="Preventivo",Y43="Manual"),"40%",IF(AND(X43="Detectivo",Y43="Automático"),"40%",IF(AND(X43="Detectivo",Y43="Manual"),"30%",IF(AND(X43="Correctivo",Y43="Automático"),"35%",IF(AND(X43="Correctivo",Y43="Manual"),"25%",""))))))</f>
        <v/>
      </c>
      <c r="AA43" s="79"/>
      <c r="AB43" s="79"/>
      <c r="AC43" s="79"/>
      <c r="AD43" s="120" t="str">
        <f t="shared" si="41"/>
        <v/>
      </c>
      <c r="AE43" s="368"/>
      <c r="AF43" s="118" t="str">
        <f>+AD43</f>
        <v/>
      </c>
      <c r="AG43" s="368"/>
      <c r="AH43" s="117" t="str">
        <f>IFERROR(IF(AND(W42="Impacto",W43="Impacto"),(AH42-(+AH42*Z43)),IF(W43="Impacto",(P39-(+P39*Z43)),IF(W43="Probabilidad",AH42,""))),"")</f>
        <v/>
      </c>
      <c r="AI43" s="370"/>
      <c r="AJ43" s="367"/>
      <c r="AK43" s="74"/>
      <c r="AL43" s="80"/>
      <c r="AM43" s="205"/>
      <c r="AN43" s="205"/>
      <c r="AO43" s="378"/>
      <c r="AP43" s="386"/>
      <c r="AQ43" s="379"/>
      <c r="AR43" s="379"/>
      <c r="AS43" s="379"/>
    </row>
    <row r="44" spans="1:45" s="73" customFormat="1" ht="150" customHeight="1" x14ac:dyDescent="0.25">
      <c r="A44" s="363"/>
      <c r="B44" s="361"/>
      <c r="C44" s="361"/>
      <c r="D44" s="361"/>
      <c r="E44" s="361"/>
      <c r="F44" s="361"/>
      <c r="G44" s="361"/>
      <c r="H44" s="362"/>
      <c r="I44" s="353"/>
      <c r="J44" s="378"/>
      <c r="K44" s="372"/>
      <c r="L44" s="376"/>
      <c r="M44" s="374"/>
      <c r="N44" s="369"/>
      <c r="O44" s="372"/>
      <c r="P44" s="376"/>
      <c r="Q44" s="371"/>
      <c r="R44" s="207" t="s">
        <v>449</v>
      </c>
      <c r="S44" s="205"/>
      <c r="T44" s="205"/>
      <c r="U44" s="205"/>
      <c r="V44" s="204" t="str">
        <f t="shared" si="46"/>
        <v xml:space="preserve">  </v>
      </c>
      <c r="W44" s="123" t="str">
        <f t="shared" si="47"/>
        <v/>
      </c>
      <c r="X44" s="79"/>
      <c r="Y44" s="79"/>
      <c r="Z44" s="118" t="str">
        <f>IF(AND(X44="Preventivo",Y44="Automático"),"50%",IF(AND(X44="Preventivo",Y44="Manual"),"40%",IF(AND(X44="Detectivo",Y44="Automático"),"40%",IF(AND(X44="Detectivo",Y44="Manual"),"30%",IF(AND(X44="Correctivo",Y44="Automático"),"35%",IF(AND(X44="Correctivo",Y44="Manual"),"25%",""))))))</f>
        <v/>
      </c>
      <c r="AA44" s="79"/>
      <c r="AB44" s="79"/>
      <c r="AC44" s="79"/>
      <c r="AD44" s="120" t="str">
        <f t="shared" si="41"/>
        <v/>
      </c>
      <c r="AE44" s="368"/>
      <c r="AF44" s="118" t="str">
        <f>+AD44</f>
        <v/>
      </c>
      <c r="AG44" s="368"/>
      <c r="AH44" s="117" t="str">
        <f>IFERROR(IF(AND(W42="Impacto",W43="Impacto",W44="Impacto"),(AH43-(+AH43*Z44)),IF(W44="Impacto",(P39-(+P39*Z44)),IF(W44="Probabilidad",AH43,""))),"")</f>
        <v/>
      </c>
      <c r="AI44" s="370"/>
      <c r="AJ44" s="367"/>
      <c r="AK44" s="74"/>
      <c r="AL44" s="80"/>
      <c r="AM44" s="205"/>
      <c r="AN44" s="205"/>
      <c r="AO44" s="378"/>
      <c r="AP44" s="386"/>
      <c r="AQ44" s="379"/>
      <c r="AR44" s="379"/>
      <c r="AS44" s="379"/>
    </row>
    <row r="45" spans="1:45" s="73" customFormat="1" ht="150" customHeight="1" thickBot="1" x14ac:dyDescent="0.3">
      <c r="A45" s="363"/>
      <c r="B45" s="361"/>
      <c r="C45" s="361"/>
      <c r="D45" s="361"/>
      <c r="E45" s="361"/>
      <c r="F45" s="361"/>
      <c r="G45" s="361"/>
      <c r="H45" s="362"/>
      <c r="I45" s="354"/>
      <c r="J45" s="378"/>
      <c r="K45" s="372"/>
      <c r="L45" s="376"/>
      <c r="M45" s="375"/>
      <c r="N45" s="369"/>
      <c r="O45" s="372"/>
      <c r="P45" s="376"/>
      <c r="Q45" s="371"/>
      <c r="R45" s="207" t="s">
        <v>450</v>
      </c>
      <c r="S45" s="205"/>
      <c r="T45" s="205"/>
      <c r="U45" s="205"/>
      <c r="V45" s="204" t="str">
        <f t="shared" si="43"/>
        <v xml:space="preserve">  </v>
      </c>
      <c r="W45" s="123" t="str">
        <f t="shared" si="39"/>
        <v/>
      </c>
      <c r="X45" s="79"/>
      <c r="Y45" s="79"/>
      <c r="Z45" s="118" t="str">
        <f>IF(AND(X45="Preventivo",Y45="Automático"),"50%",IF(AND(X45="Preventivo",Y45="Manual"),"40%",IF(AND(X45="Detectivo",Y45="Automático"),"40%",IF(AND(X45="Detectivo",Y45="Manual"),"30%",IF(AND(X45="Correctivo",Y45="Automático"),"35%",IF(AND(X45="Correctivo",Y45="Manual"),"25%",""))))))</f>
        <v/>
      </c>
      <c r="AA45" s="79"/>
      <c r="AB45" s="79"/>
      <c r="AC45" s="79"/>
      <c r="AD45" s="120" t="str">
        <f t="shared" si="41"/>
        <v/>
      </c>
      <c r="AE45" s="368"/>
      <c r="AF45" s="118" t="str">
        <f>+AD45</f>
        <v/>
      </c>
      <c r="AG45" s="368"/>
      <c r="AH45" s="117" t="str">
        <f>IFERROR(IF(AND(W42="Impacto",W43="Impacto",W44="Impacto",W45="Impacto"),(AH44-(+AH44*Z45)),IF(W45="Impacto",(P39-(+P39*Z45)),IF(W45="Probabilidad",AH44,""))),"")</f>
        <v/>
      </c>
      <c r="AI45" s="370"/>
      <c r="AJ45" s="367"/>
      <c r="AK45" s="74"/>
      <c r="AL45" s="80"/>
      <c r="AM45" s="205"/>
      <c r="AN45" s="205"/>
      <c r="AO45" s="378"/>
      <c r="AP45" s="387"/>
      <c r="AQ45" s="379"/>
      <c r="AR45" s="379"/>
      <c r="AS45" s="379"/>
    </row>
    <row r="46" spans="1:45" s="73" customFormat="1" ht="150" customHeight="1" x14ac:dyDescent="0.25">
      <c r="A46" s="363" t="s">
        <v>136</v>
      </c>
      <c r="B46" s="361"/>
      <c r="C46" s="361"/>
      <c r="D46" s="360"/>
      <c r="E46" s="360"/>
      <c r="F46" s="361"/>
      <c r="G46" s="361"/>
      <c r="H46" s="362" t="str">
        <f t="shared" ref="H46" si="48">+CONCATENATE(E46," ",F46," ",G46)</f>
        <v xml:space="preserve">  </v>
      </c>
      <c r="I46" s="352"/>
      <c r="J46" s="388"/>
      <c r="K46" s="372" t="str">
        <f>IF(J46&lt;=0,"",IF(J46&lt;=3,"Muy Baja",IF(J46&lt;=34,"Baja",IF(J46&lt;=600,"Media",IF(J46&lt;=6000,"Alta","Muy Alta")))))</f>
        <v/>
      </c>
      <c r="L46" s="376" t="str">
        <f>IF(K46="","",IF(K46="Muy Baja",0.2,IF(K46="Baja",0.4,IF(K46="Media",0.6,IF(K46="Alta",0.8,IF(K46="Muy Alta",1,))))))</f>
        <v/>
      </c>
      <c r="M46" s="373"/>
      <c r="N46" s="369">
        <f ca="1">IF(NOT(ISERROR(MATCH(M46,'Tabla Impacto'!$B$222:$B$224,0))),'Tabla Impacto'!$F$224,M46)</f>
        <v>0</v>
      </c>
      <c r="O46" s="372" t="str">
        <f ca="1">IF(OR(N46='Tabla Impacto'!$C$12,N46='Tabla Impacto'!$D$12),"Leve",IF(OR(N46='Tabla Impacto'!$C$13,N46='Tabla Impacto'!$D$13),"Menor",IF(OR(N46='Tabla Impacto'!$C$14,N46='Tabla Impacto'!$D$14),"Moderado",IF(OR(N46='Tabla Impacto'!$C$15,N46='Tabla Impacto'!$D$15),"Mayor",IF(OR(N46='Tabla Impacto'!$C$16,N46='Tabla Impacto'!$D$16),"Catastrófico","")))))</f>
        <v/>
      </c>
      <c r="P46" s="376" t="str">
        <f ca="1">IF(O46="","",IF(O46="Leve",0.2,IF(O46="Menor",0.4,IF(O46="Moderado",0.6,IF(O46="Mayor",0.8,IF(O46="Catastrófico",1,))))))</f>
        <v/>
      </c>
      <c r="Q46" s="371"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
      </c>
      <c r="R46" s="208" t="s">
        <v>195</v>
      </c>
      <c r="S46" s="205"/>
      <c r="T46" s="205"/>
      <c r="U46" s="205"/>
      <c r="V46" s="204" t="str">
        <f>+CONCATENATE(S46," ",T46," ",U46)</f>
        <v xml:space="preserve">  </v>
      </c>
      <c r="W46" s="123" t="str">
        <f t="shared" ref="W46:W52" si="49">IF(OR(X46="Preventivo",X46="Detectivo"),"Probabilidad",IF(X46="Correctivo","Impacto",""))</f>
        <v/>
      </c>
      <c r="X46" s="79"/>
      <c r="Y46" s="79"/>
      <c r="Z46" s="118" t="str">
        <f>IF(AND(X46="Preventivo",Y46="Automático"),"50%",IF(AND(X46="Preventivo",Y46="Manual"),"40%",IF(AND(X46="Detectivo",Y46="Automático"),"40%",IF(AND(X46="Detectivo",Y46="Manual"),"30%",IF(AND(X46="Correctivo",Y46="Automático"),"35%",IF(AND(X46="Correctivo",Y46="Manual"),"25%",""))))))</f>
        <v/>
      </c>
      <c r="AA46" s="79"/>
      <c r="AB46" s="79"/>
      <c r="AC46" s="79"/>
      <c r="AD46" s="120" t="str">
        <f>IFERROR(IF(W46="Probabilidad",(L46-(+L46*Z46)),IF(W46="Impacto",L46,"")),"")</f>
        <v/>
      </c>
      <c r="AE46" s="368" t="str">
        <f>IFERROR(LOOKUP(LOOKUP(2,1/(AD46:AD52&lt;&gt;""),AD46:AD52),'Opciones Tratamiento'!$I$2:$I$6,'Opciones Tratamiento'!$J$2:$J$6),"")</f>
        <v/>
      </c>
      <c r="AF46" s="118" t="str">
        <f>+AD46</f>
        <v/>
      </c>
      <c r="AG46" s="368" t="str">
        <f>IFERROR(LOOKUP(LOOKUP(2,1/(AH46:AH52&lt;&gt;""),AH46:AH52),'Opciones Tratamiento'!L2:M6),"")</f>
        <v/>
      </c>
      <c r="AH46" s="117" t="str">
        <f>IFERROR(IF(W46="Impacto",(P46-(+P46*Z46)),IF(W46="Probabilidad",P46,"")),"")</f>
        <v/>
      </c>
      <c r="AI46" s="370" t="str">
        <f>IFERROR(IF(OR(AND(AE46="Muy Baja",AG46="Leve"),AND(AE46="Muy Baja",AG46="Menor"),AND(AE46="Baja",AG46="Leve")),"Bajo",IF(OR(AND(AE46="Muy baja",AG46="Moderado"),AND(AE46="Baja",AG46="Menor"),AND(AE46="Baja",AG46="Moderado"),AND(AE46="Media",AG46="Leve"),AND(AE46="Media",AG46="Menor"),AND(AE46="Media",AG46="Moderado"),AND(AE46="Alta",AG46="Leve"),AND(AE46="Alta",AG46="Menor")),"Moderado",IF(OR(AND(AE46="Muy Baja",AG46="Mayor"),AND(AE46="Baja",AG46="Mayor"),AND(AE46="Media",AG46="Mayor"),AND(AE46="Alta",AG46="Moderado"),AND(AE46="Alta",AG46="Mayor"),AND(AE46="Muy Alta",AG46="Leve"),AND(AE46="Muy Alta",AG46="Menor"),AND(AE46="Muy Alta",AG46="Moderado"),AND(AE46="Muy Alta",AG46="Mayor")),"Alto",IF(OR(AND(AE46="Muy Baja",AG46="Catastrófico"),AND(AE46="Baja",AG46="Catastrófico"),AND(AE46="Media",AG46="Catastrófico"),AND(AE46="Alta",AG46="Catastrófico"),AND(AE46="Muy Alta",AG46="Catastrófico")),"Extremo","")))),"")</f>
        <v/>
      </c>
      <c r="AJ46" s="367"/>
      <c r="AK46" s="74"/>
      <c r="AL46" s="208" t="s">
        <v>282</v>
      </c>
      <c r="AM46" s="205"/>
      <c r="AN46" s="205"/>
      <c r="AO46" s="378"/>
      <c r="AP46" s="385"/>
      <c r="AQ46" s="379"/>
      <c r="AR46" s="379"/>
      <c r="AS46" s="379"/>
    </row>
    <row r="47" spans="1:45" s="73" customFormat="1" ht="150" customHeight="1" x14ac:dyDescent="0.25">
      <c r="A47" s="363"/>
      <c r="B47" s="361"/>
      <c r="C47" s="361"/>
      <c r="D47" s="361"/>
      <c r="E47" s="361"/>
      <c r="F47" s="361"/>
      <c r="G47" s="361"/>
      <c r="H47" s="362"/>
      <c r="I47" s="353"/>
      <c r="J47" s="378"/>
      <c r="K47" s="372"/>
      <c r="L47" s="376"/>
      <c r="M47" s="374"/>
      <c r="N47" s="369"/>
      <c r="O47" s="372"/>
      <c r="P47" s="376"/>
      <c r="Q47" s="371"/>
      <c r="R47" s="207" t="s">
        <v>194</v>
      </c>
      <c r="S47" s="205"/>
      <c r="T47" s="205"/>
      <c r="U47" s="205"/>
      <c r="V47" s="204" t="str">
        <f>+CONCATENATE(S47," ",T47," ",U47)</f>
        <v xml:space="preserve">  </v>
      </c>
      <c r="W47" s="123" t="str">
        <f t="shared" si="49"/>
        <v/>
      </c>
      <c r="X47" s="79"/>
      <c r="Y47" s="79"/>
      <c r="Z47" s="118" t="str">
        <f t="shared" ref="Z47" si="50">IF(AND(X47="Preventivo",Y47="Automático"),"50%",IF(AND(X47="Preventivo",Y47="Manual"),"40%",IF(AND(X47="Detectivo",Y47="Automático"),"40%",IF(AND(X47="Detectivo",Y47="Manual"),"30%",IF(AND(X47="Correctivo",Y47="Automático"),"35%",IF(AND(X47="Correctivo",Y47="Manual"),"25%",""))))))</f>
        <v/>
      </c>
      <c r="AA47" s="79"/>
      <c r="AB47" s="79"/>
      <c r="AC47" s="79"/>
      <c r="AD47" s="120" t="str">
        <f t="shared" ref="AD47:AD52" si="51">IFERROR(IF(AND(W46="Probabilidad",W47="Probabilidad"),(AF46-(+AF46*Z47)),IF(W47="Probabilidad",(L46-(+L46*Z47)),IF(W47="Impacto",AF46,""))),"")</f>
        <v/>
      </c>
      <c r="AE47" s="368"/>
      <c r="AF47" s="118" t="str">
        <f t="shared" ref="AF47" si="52">+AD47</f>
        <v/>
      </c>
      <c r="AG47" s="368"/>
      <c r="AH47" s="117" t="str">
        <f>IFERROR(IF(AND(W46="Impacto",W47="Impacto"),(AH46-(+AH46*Z47)),IF(W47="Impacto",(P46-(+P46*Z47)),IF(W47="Probabilidad",AH46,""))),"")</f>
        <v/>
      </c>
      <c r="AI47" s="370"/>
      <c r="AJ47" s="367"/>
      <c r="AK47" s="74"/>
      <c r="AL47" s="207" t="s">
        <v>283</v>
      </c>
      <c r="AM47" s="205"/>
      <c r="AN47" s="205"/>
      <c r="AO47" s="378"/>
      <c r="AP47" s="386"/>
      <c r="AQ47" s="379"/>
      <c r="AR47" s="379"/>
      <c r="AS47" s="379"/>
    </row>
    <row r="48" spans="1:45" s="73" customFormat="1" ht="150" customHeight="1" x14ac:dyDescent="0.25">
      <c r="A48" s="363"/>
      <c r="B48" s="361"/>
      <c r="C48" s="361"/>
      <c r="D48" s="361"/>
      <c r="E48" s="361"/>
      <c r="F48" s="361"/>
      <c r="G48" s="361"/>
      <c r="H48" s="362"/>
      <c r="I48" s="353"/>
      <c r="J48" s="378"/>
      <c r="K48" s="372"/>
      <c r="L48" s="376"/>
      <c r="M48" s="374"/>
      <c r="N48" s="369"/>
      <c r="O48" s="372"/>
      <c r="P48" s="376"/>
      <c r="Q48" s="371"/>
      <c r="R48" s="207" t="s">
        <v>193</v>
      </c>
      <c r="S48" s="205"/>
      <c r="T48" s="205"/>
      <c r="U48" s="205"/>
      <c r="V48" s="204" t="str">
        <f t="shared" ref="V48:V52" si="53">+CONCATENATE(S48," ",T48," ",U48)</f>
        <v xml:space="preserve">  </v>
      </c>
      <c r="W48" s="123" t="str">
        <f t="shared" si="49"/>
        <v/>
      </c>
      <c r="X48" s="79"/>
      <c r="Y48" s="79"/>
      <c r="Z48" s="118" t="str">
        <f>IF(AND(X48="Preventivo",Y48="Automático"),"50%",IF(AND(X48="Preventivo",Y48="Manual"),"40%",IF(AND(X48="Detectivo",Y48="Automático"),"40%",IF(AND(X48="Detectivo",Y48="Manual"),"30%",IF(AND(X48="Correctivo",Y48="Automático"),"35%",IF(AND(X48="Correctivo",Y48="Manual"),"25%",""))))))</f>
        <v/>
      </c>
      <c r="AA48" s="79"/>
      <c r="AB48" s="79"/>
      <c r="AC48" s="79"/>
      <c r="AD48" s="120" t="str">
        <f t="shared" si="51"/>
        <v/>
      </c>
      <c r="AE48" s="368"/>
      <c r="AF48" s="118" t="str">
        <f>+AD48</f>
        <v/>
      </c>
      <c r="AG48" s="368"/>
      <c r="AH48" s="117" t="str">
        <f>IFERROR(IF(AND(W46="Impacto",W47="Impacto",W48="Impacto"),(AH47-(+AH47*Z48)),IF(W48="Impacto",(P46-(+P46*Z48)),IF(W48="Probabilidad",AH47,""))),"")</f>
        <v/>
      </c>
      <c r="AI48" s="370"/>
      <c r="AJ48" s="367"/>
      <c r="AK48" s="74"/>
      <c r="AL48" s="80"/>
      <c r="AM48" s="205"/>
      <c r="AN48" s="205"/>
      <c r="AO48" s="378"/>
      <c r="AP48" s="386"/>
      <c r="AQ48" s="379"/>
      <c r="AR48" s="379"/>
      <c r="AS48" s="379"/>
    </row>
    <row r="49" spans="1:45" s="73" customFormat="1" ht="150" customHeight="1" x14ac:dyDescent="0.25">
      <c r="A49" s="363"/>
      <c r="B49" s="361"/>
      <c r="C49" s="361"/>
      <c r="D49" s="361"/>
      <c r="E49" s="361"/>
      <c r="F49" s="361"/>
      <c r="G49" s="361"/>
      <c r="H49" s="362"/>
      <c r="I49" s="353"/>
      <c r="J49" s="378"/>
      <c r="K49" s="372"/>
      <c r="L49" s="376"/>
      <c r="M49" s="374"/>
      <c r="N49" s="369"/>
      <c r="O49" s="372"/>
      <c r="P49" s="376"/>
      <c r="Q49" s="371"/>
      <c r="R49" s="207" t="s">
        <v>192</v>
      </c>
      <c r="S49" s="205"/>
      <c r="T49" s="205"/>
      <c r="U49" s="205"/>
      <c r="V49" s="204" t="str">
        <f t="shared" si="53"/>
        <v xml:space="preserve">  </v>
      </c>
      <c r="W49" s="123" t="str">
        <f t="shared" si="49"/>
        <v/>
      </c>
      <c r="X49" s="79"/>
      <c r="Y49" s="79"/>
      <c r="Z49" s="118" t="str">
        <f t="shared" ref="Z49" si="54">IF(AND(X49="Preventivo",Y49="Automático"),"50%",IF(AND(X49="Preventivo",Y49="Manual"),"40%",IF(AND(X49="Detectivo",Y49="Automático"),"40%",IF(AND(X49="Detectivo",Y49="Manual"),"30%",IF(AND(X49="Correctivo",Y49="Automático"),"35%",IF(AND(X49="Correctivo",Y49="Manual"),"25%",""))))))</f>
        <v/>
      </c>
      <c r="AA49" s="79"/>
      <c r="AB49" s="79"/>
      <c r="AC49" s="79"/>
      <c r="AD49" s="120" t="str">
        <f t="shared" si="51"/>
        <v/>
      </c>
      <c r="AE49" s="368"/>
      <c r="AF49" s="118" t="str">
        <f t="shared" ref="AF49" si="55">+AD49</f>
        <v/>
      </c>
      <c r="AG49" s="368"/>
      <c r="AH49" s="117" t="str">
        <f>IFERROR(IF(AND(W48="Impacto",W49="Impacto"),(AH48-(+AH48*Z49)),IF(W49="Impacto",(P46-(+P46*Z49)),IF(W49="Probabilidad",AH48,""))),"")</f>
        <v/>
      </c>
      <c r="AI49" s="370"/>
      <c r="AJ49" s="367"/>
      <c r="AK49" s="74"/>
      <c r="AL49" s="80"/>
      <c r="AM49" s="205"/>
      <c r="AN49" s="205"/>
      <c r="AO49" s="378"/>
      <c r="AP49" s="386"/>
      <c r="AQ49" s="379"/>
      <c r="AR49" s="379"/>
      <c r="AS49" s="379"/>
    </row>
    <row r="50" spans="1:45" s="73" customFormat="1" ht="150" customHeight="1" x14ac:dyDescent="0.25">
      <c r="A50" s="363"/>
      <c r="B50" s="361"/>
      <c r="C50" s="361"/>
      <c r="D50" s="361"/>
      <c r="E50" s="361"/>
      <c r="F50" s="361"/>
      <c r="G50" s="361"/>
      <c r="H50" s="362"/>
      <c r="I50" s="353"/>
      <c r="J50" s="378"/>
      <c r="K50" s="372"/>
      <c r="L50" s="376"/>
      <c r="M50" s="374"/>
      <c r="N50" s="369"/>
      <c r="O50" s="372"/>
      <c r="P50" s="376"/>
      <c r="Q50" s="371"/>
      <c r="R50" s="207" t="s">
        <v>191</v>
      </c>
      <c r="S50" s="205"/>
      <c r="T50" s="205"/>
      <c r="U50" s="205"/>
      <c r="V50" s="204" t="str">
        <f t="shared" ref="V50:V51" si="56">+CONCATENATE(S50," ",T50," ",U50)</f>
        <v xml:space="preserve">  </v>
      </c>
      <c r="W50" s="123" t="str">
        <f t="shared" ref="W50:W51" si="57">IF(OR(X50="Preventivo",X50="Detectivo"),"Probabilidad",IF(X50="Correctivo","Impacto",""))</f>
        <v/>
      </c>
      <c r="X50" s="79"/>
      <c r="Y50" s="79"/>
      <c r="Z50" s="118" t="str">
        <f>IF(AND(X50="Preventivo",Y50="Automático"),"50%",IF(AND(X50="Preventivo",Y50="Manual"),"40%",IF(AND(X50="Detectivo",Y50="Automático"),"40%",IF(AND(X50="Detectivo",Y50="Manual"),"30%",IF(AND(X50="Correctivo",Y50="Automático"),"35%",IF(AND(X50="Correctivo",Y50="Manual"),"25%",""))))))</f>
        <v/>
      </c>
      <c r="AA50" s="79"/>
      <c r="AB50" s="79"/>
      <c r="AC50" s="79"/>
      <c r="AD50" s="120" t="str">
        <f t="shared" si="51"/>
        <v/>
      </c>
      <c r="AE50" s="368"/>
      <c r="AF50" s="118" t="str">
        <f>+AD50</f>
        <v/>
      </c>
      <c r="AG50" s="368"/>
      <c r="AH50" s="117" t="str">
        <f>IFERROR(IF(AND(W49="Impacto",W50="Impacto"),(AH49-(+AH49*Z50)),IF(W50="Impacto",(P46-(+P46*Z50)),IF(W50="Probabilidad",AH49,""))),"")</f>
        <v/>
      </c>
      <c r="AI50" s="370"/>
      <c r="AJ50" s="367"/>
      <c r="AK50" s="74"/>
      <c r="AL50" s="80"/>
      <c r="AM50" s="205"/>
      <c r="AN50" s="205"/>
      <c r="AO50" s="378"/>
      <c r="AP50" s="386"/>
      <c r="AQ50" s="379"/>
      <c r="AR50" s="379"/>
      <c r="AS50" s="379"/>
    </row>
    <row r="51" spans="1:45" s="73" customFormat="1" ht="150" customHeight="1" x14ac:dyDescent="0.25">
      <c r="A51" s="363"/>
      <c r="B51" s="361"/>
      <c r="C51" s="361"/>
      <c r="D51" s="361"/>
      <c r="E51" s="361"/>
      <c r="F51" s="361"/>
      <c r="G51" s="361"/>
      <c r="H51" s="362"/>
      <c r="I51" s="353"/>
      <c r="J51" s="378"/>
      <c r="K51" s="372"/>
      <c r="L51" s="376"/>
      <c r="M51" s="374"/>
      <c r="N51" s="369"/>
      <c r="O51" s="372"/>
      <c r="P51" s="376"/>
      <c r="Q51" s="371"/>
      <c r="R51" s="207" t="s">
        <v>449</v>
      </c>
      <c r="S51" s="205"/>
      <c r="T51" s="205"/>
      <c r="U51" s="205"/>
      <c r="V51" s="204" t="str">
        <f t="shared" si="56"/>
        <v xml:space="preserve">  </v>
      </c>
      <c r="W51" s="123" t="str">
        <f t="shared" si="57"/>
        <v/>
      </c>
      <c r="X51" s="79"/>
      <c r="Y51" s="79"/>
      <c r="Z51" s="118" t="str">
        <f>IF(AND(X51="Preventivo",Y51="Automático"),"50%",IF(AND(X51="Preventivo",Y51="Manual"),"40%",IF(AND(X51="Detectivo",Y51="Automático"),"40%",IF(AND(X51="Detectivo",Y51="Manual"),"30%",IF(AND(X51="Correctivo",Y51="Automático"),"35%",IF(AND(X51="Correctivo",Y51="Manual"),"25%",""))))))</f>
        <v/>
      </c>
      <c r="AA51" s="79"/>
      <c r="AB51" s="79"/>
      <c r="AC51" s="79"/>
      <c r="AD51" s="120" t="str">
        <f t="shared" si="51"/>
        <v/>
      </c>
      <c r="AE51" s="368"/>
      <c r="AF51" s="118" t="str">
        <f>+AD51</f>
        <v/>
      </c>
      <c r="AG51" s="368"/>
      <c r="AH51" s="117" t="str">
        <f>IFERROR(IF(AND(W49="Impacto",W50="Impacto",W51="Impacto"),(AH50-(+AH50*Z51)),IF(W51="Impacto",(P46-(+P46*Z51)),IF(W51="Probabilidad",AH50,""))),"")</f>
        <v/>
      </c>
      <c r="AI51" s="370"/>
      <c r="AJ51" s="367"/>
      <c r="AK51" s="74"/>
      <c r="AL51" s="80"/>
      <c r="AM51" s="205"/>
      <c r="AN51" s="205"/>
      <c r="AO51" s="378"/>
      <c r="AP51" s="386"/>
      <c r="AQ51" s="379"/>
      <c r="AR51" s="379"/>
      <c r="AS51" s="379"/>
    </row>
    <row r="52" spans="1:45" s="73" customFormat="1" ht="150" customHeight="1" thickBot="1" x14ac:dyDescent="0.3">
      <c r="A52" s="363"/>
      <c r="B52" s="361"/>
      <c r="C52" s="361"/>
      <c r="D52" s="361"/>
      <c r="E52" s="361"/>
      <c r="F52" s="361"/>
      <c r="G52" s="361"/>
      <c r="H52" s="362"/>
      <c r="I52" s="354"/>
      <c r="J52" s="378"/>
      <c r="K52" s="372"/>
      <c r="L52" s="376"/>
      <c r="M52" s="375"/>
      <c r="N52" s="369"/>
      <c r="O52" s="372"/>
      <c r="P52" s="376"/>
      <c r="Q52" s="371"/>
      <c r="R52" s="207" t="s">
        <v>450</v>
      </c>
      <c r="S52" s="205"/>
      <c r="T52" s="205"/>
      <c r="U52" s="205"/>
      <c r="V52" s="204" t="str">
        <f t="shared" si="53"/>
        <v xml:space="preserve">  </v>
      </c>
      <c r="W52" s="123" t="str">
        <f t="shared" si="49"/>
        <v/>
      </c>
      <c r="X52" s="79"/>
      <c r="Y52" s="79"/>
      <c r="Z52" s="118" t="str">
        <f>IF(AND(X52="Preventivo",Y52="Automático"),"50%",IF(AND(X52="Preventivo",Y52="Manual"),"40%",IF(AND(X52="Detectivo",Y52="Automático"),"40%",IF(AND(X52="Detectivo",Y52="Manual"),"30%",IF(AND(X52="Correctivo",Y52="Automático"),"35%",IF(AND(X52="Correctivo",Y52="Manual"),"25%",""))))))</f>
        <v/>
      </c>
      <c r="AA52" s="79"/>
      <c r="AB52" s="79"/>
      <c r="AC52" s="79"/>
      <c r="AD52" s="120" t="str">
        <f t="shared" si="51"/>
        <v/>
      </c>
      <c r="AE52" s="368"/>
      <c r="AF52" s="118" t="str">
        <f>+AD52</f>
        <v/>
      </c>
      <c r="AG52" s="368"/>
      <c r="AH52" s="117" t="str">
        <f>IFERROR(IF(AND(W49="Impacto",W50="Impacto",W51="Impacto",W52="Impacto"),(AH51-(+AH51*Z52)),IF(W52="Impacto",(P46-(+P46*Z52)),IF(W52="Probabilidad",AH51,""))),"")</f>
        <v/>
      </c>
      <c r="AI52" s="370"/>
      <c r="AJ52" s="367"/>
      <c r="AK52" s="74"/>
      <c r="AL52" s="80"/>
      <c r="AM52" s="205"/>
      <c r="AN52" s="205"/>
      <c r="AO52" s="378"/>
      <c r="AP52" s="387"/>
      <c r="AQ52" s="379"/>
      <c r="AR52" s="379"/>
      <c r="AS52" s="379"/>
    </row>
    <row r="53" spans="1:45" s="73" customFormat="1" ht="150" customHeight="1" x14ac:dyDescent="0.25">
      <c r="A53" s="363" t="s">
        <v>137</v>
      </c>
      <c r="B53" s="361"/>
      <c r="C53" s="361"/>
      <c r="D53" s="360"/>
      <c r="E53" s="360"/>
      <c r="F53" s="361"/>
      <c r="G53" s="361"/>
      <c r="H53" s="362" t="str">
        <f t="shared" ref="H53" si="58">+CONCATENATE(E53," ",F53," ",G53)</f>
        <v xml:space="preserve">  </v>
      </c>
      <c r="I53" s="352"/>
      <c r="J53" s="378"/>
      <c r="K53" s="372" t="str">
        <f>IF(J53&lt;=0,"",IF(J53&lt;=3,"Muy Baja",IF(J53&lt;=34,"Baja",IF(J53&lt;=600,"Media",IF(J53&lt;=6000,"Alta","Muy Alta")))))</f>
        <v/>
      </c>
      <c r="L53" s="376" t="str">
        <f>IF(K53="","",IF(K53="Muy Baja",0.2,IF(K53="Baja",0.4,IF(K53="Media",0.6,IF(K53="Alta",0.8,IF(K53="Muy Alta",1,))))))</f>
        <v/>
      </c>
      <c r="M53" s="373"/>
      <c r="N53" s="369">
        <f ca="1">IF(NOT(ISERROR(MATCH(M53,'Tabla Impacto'!$B$222:$B$224,0))),'Tabla Impacto'!$F$224,M53)</f>
        <v>0</v>
      </c>
      <c r="O53" s="372" t="str">
        <f ca="1">IF(OR(N53='Tabla Impacto'!$C$12,N53='Tabla Impacto'!$D$12),"Leve",IF(OR(N53='Tabla Impacto'!$C$13,N53='Tabla Impacto'!$D$13),"Menor",IF(OR(N53='Tabla Impacto'!$C$14,N53='Tabla Impacto'!$D$14),"Moderado",IF(OR(N53='Tabla Impacto'!$C$15,N53='Tabla Impacto'!$D$15),"Mayor",IF(OR(N53='Tabla Impacto'!$C$16,N53='Tabla Impacto'!$D$16),"Catastrófico","")))))</f>
        <v/>
      </c>
      <c r="P53" s="376" t="str">
        <f ca="1">IF(O53="","",IF(O53="Leve",0.2,IF(O53="Menor",0.4,IF(O53="Moderado",0.6,IF(O53="Mayor",0.8,IF(O53="Catastrófico",1,))))))</f>
        <v/>
      </c>
      <c r="Q53" s="371" t="str">
        <f ca="1">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
      </c>
      <c r="R53" s="208" t="s">
        <v>195</v>
      </c>
      <c r="S53" s="205"/>
      <c r="T53" s="205"/>
      <c r="U53" s="205"/>
      <c r="V53" s="204" t="str">
        <f>+CONCATENATE(S53," ",T53," ",U53)</f>
        <v xml:space="preserve">  </v>
      </c>
      <c r="W53" s="123" t="str">
        <f t="shared" ref="W53:W59" si="59">IF(OR(X53="Preventivo",X53="Detectivo"),"Probabilidad",IF(X53="Correctivo","Impacto",""))</f>
        <v/>
      </c>
      <c r="X53" s="79"/>
      <c r="Y53" s="79"/>
      <c r="Z53" s="118" t="str">
        <f>IF(AND(X53="Preventivo",Y53="Automático"),"50%",IF(AND(X53="Preventivo",Y53="Manual"),"40%",IF(AND(X53="Detectivo",Y53="Automático"),"40%",IF(AND(X53="Detectivo",Y53="Manual"),"30%",IF(AND(X53="Correctivo",Y53="Automático"),"35%",IF(AND(X53="Correctivo",Y53="Manual"),"25%",""))))))</f>
        <v/>
      </c>
      <c r="AA53" s="79"/>
      <c r="AB53" s="79"/>
      <c r="AC53" s="79"/>
      <c r="AD53" s="120" t="str">
        <f>IFERROR(IF(W53="Probabilidad",(L53-(+L53*Z53)),IF(W53="Impacto",L53,"")),"")</f>
        <v/>
      </c>
      <c r="AE53" s="368" t="str">
        <f>IFERROR(LOOKUP(LOOKUP(2,1/(AD53:AD59&lt;&gt;""),AD53:AD59),'Opciones Tratamiento'!$I$2:$I$6,'Opciones Tratamiento'!$J$2:$J$6),"")</f>
        <v/>
      </c>
      <c r="AF53" s="118" t="str">
        <f>+AD53</f>
        <v/>
      </c>
      <c r="AG53" s="368" t="str">
        <f>IFERROR(LOOKUP(LOOKUP(2,1/(AH53:AH59&lt;&gt;""),AH53:AH59),'Opciones Tratamiento'!L2:M6),"")</f>
        <v/>
      </c>
      <c r="AH53" s="117" t="str">
        <f>IFERROR(IF(W53="Impacto",(P53-(+P53*Z53)),IF(W53="Probabilidad",P53,"")),"")</f>
        <v/>
      </c>
      <c r="AI53" s="370" t="str">
        <f>IFERROR(IF(OR(AND(AE53="Muy Baja",AG53="Leve"),AND(AE53="Muy Baja",AG53="Menor"),AND(AE53="Baja",AG53="Leve")),"Bajo",IF(OR(AND(AE53="Muy baja",AG53="Moderado"),AND(AE53="Baja",AG53="Menor"),AND(AE53="Baja",AG53="Moderado"),AND(AE53="Media",AG53="Leve"),AND(AE53="Media",AG53="Menor"),AND(AE53="Media",AG53="Moderado"),AND(AE53="Alta",AG53="Leve"),AND(AE53="Alta",AG53="Menor")),"Moderado",IF(OR(AND(AE53="Muy Baja",AG53="Mayor"),AND(AE53="Baja",AG53="Mayor"),AND(AE53="Media",AG53="Mayor"),AND(AE53="Alta",AG53="Moderado"),AND(AE53="Alta",AG53="Mayor"),AND(AE53="Muy Alta",AG53="Leve"),AND(AE53="Muy Alta",AG53="Menor"),AND(AE53="Muy Alta",AG53="Moderado"),AND(AE53="Muy Alta",AG53="Mayor")),"Alto",IF(OR(AND(AE53="Muy Baja",AG53="Catastrófico"),AND(AE53="Baja",AG53="Catastrófico"),AND(AE53="Media",AG53="Catastrófico"),AND(AE53="Alta",AG53="Catastrófico"),AND(AE53="Muy Alta",AG53="Catastrófico")),"Extremo","")))),"")</f>
        <v/>
      </c>
      <c r="AJ53" s="367"/>
      <c r="AK53" s="74"/>
      <c r="AL53" s="208" t="s">
        <v>282</v>
      </c>
      <c r="AM53" s="205"/>
      <c r="AN53" s="205"/>
      <c r="AO53" s="378"/>
      <c r="AP53" s="385"/>
      <c r="AQ53" s="379"/>
      <c r="AR53" s="379"/>
      <c r="AS53" s="379"/>
    </row>
    <row r="54" spans="1:45" s="73" customFormat="1" ht="150" customHeight="1" x14ac:dyDescent="0.25">
      <c r="A54" s="363"/>
      <c r="B54" s="361"/>
      <c r="C54" s="361"/>
      <c r="D54" s="361"/>
      <c r="E54" s="361"/>
      <c r="F54" s="361"/>
      <c r="G54" s="361"/>
      <c r="H54" s="362"/>
      <c r="I54" s="353"/>
      <c r="J54" s="378"/>
      <c r="K54" s="372"/>
      <c r="L54" s="376"/>
      <c r="M54" s="374"/>
      <c r="N54" s="369"/>
      <c r="O54" s="372"/>
      <c r="P54" s="376"/>
      <c r="Q54" s="371"/>
      <c r="R54" s="207" t="s">
        <v>194</v>
      </c>
      <c r="S54" s="205"/>
      <c r="T54" s="205"/>
      <c r="U54" s="205"/>
      <c r="V54" s="204" t="str">
        <f>+CONCATENATE(S54," ",T54," ",U54)</f>
        <v xml:space="preserve">  </v>
      </c>
      <c r="W54" s="123" t="str">
        <f t="shared" si="59"/>
        <v/>
      </c>
      <c r="X54" s="79"/>
      <c r="Y54" s="79"/>
      <c r="Z54" s="118" t="str">
        <f t="shared" ref="Z54" si="60">IF(AND(X54="Preventivo",Y54="Automático"),"50%",IF(AND(X54="Preventivo",Y54="Manual"),"40%",IF(AND(X54="Detectivo",Y54="Automático"),"40%",IF(AND(X54="Detectivo",Y54="Manual"),"30%",IF(AND(X54="Correctivo",Y54="Automático"),"35%",IF(AND(X54="Correctivo",Y54="Manual"),"25%",""))))))</f>
        <v/>
      </c>
      <c r="AA54" s="79"/>
      <c r="AB54" s="79"/>
      <c r="AC54" s="79"/>
      <c r="AD54" s="120" t="str">
        <f t="shared" ref="AD54:AD59" si="61">IFERROR(IF(AND(W53="Probabilidad",W54="Probabilidad"),(AF53-(+AF53*Z54)),IF(W54="Probabilidad",(L53-(+L53*Z54)),IF(W54="Impacto",AF53,""))),"")</f>
        <v/>
      </c>
      <c r="AE54" s="368"/>
      <c r="AF54" s="118" t="str">
        <f t="shared" ref="AF54" si="62">+AD54</f>
        <v/>
      </c>
      <c r="AG54" s="368"/>
      <c r="AH54" s="117" t="str">
        <f>IFERROR(IF(AND(W53="Impacto",W54="Impacto"),(AH53-(+AH53*Z54)),IF(W54="Impacto",(P53-(+P53*Z54)),IF(W54="Probabilidad",AH53,""))),"")</f>
        <v/>
      </c>
      <c r="AI54" s="370"/>
      <c r="AJ54" s="367"/>
      <c r="AK54" s="74"/>
      <c r="AL54" s="207" t="s">
        <v>283</v>
      </c>
      <c r="AM54" s="205"/>
      <c r="AN54" s="205"/>
      <c r="AO54" s="378"/>
      <c r="AP54" s="386"/>
      <c r="AQ54" s="379"/>
      <c r="AR54" s="379"/>
      <c r="AS54" s="379"/>
    </row>
    <row r="55" spans="1:45" s="73" customFormat="1" ht="150" customHeight="1" x14ac:dyDescent="0.25">
      <c r="A55" s="363"/>
      <c r="B55" s="361"/>
      <c r="C55" s="361"/>
      <c r="D55" s="361"/>
      <c r="E55" s="361"/>
      <c r="F55" s="361"/>
      <c r="G55" s="361"/>
      <c r="H55" s="362"/>
      <c r="I55" s="353"/>
      <c r="J55" s="378"/>
      <c r="K55" s="372"/>
      <c r="L55" s="376"/>
      <c r="M55" s="374"/>
      <c r="N55" s="369"/>
      <c r="O55" s="372"/>
      <c r="P55" s="376"/>
      <c r="Q55" s="371"/>
      <c r="R55" s="207" t="s">
        <v>193</v>
      </c>
      <c r="S55" s="205"/>
      <c r="T55" s="205"/>
      <c r="U55" s="205"/>
      <c r="V55" s="204" t="str">
        <f t="shared" ref="V55:V59" si="63">+CONCATENATE(S55," ",T55," ",U55)</f>
        <v xml:space="preserve">  </v>
      </c>
      <c r="W55" s="123" t="str">
        <f t="shared" si="59"/>
        <v/>
      </c>
      <c r="X55" s="79"/>
      <c r="Y55" s="79"/>
      <c r="Z55" s="118" t="str">
        <f>IF(AND(X55="Preventivo",Y55="Automático"),"50%",IF(AND(X55="Preventivo",Y55="Manual"),"40%",IF(AND(X55="Detectivo",Y55="Automático"),"40%",IF(AND(X55="Detectivo",Y55="Manual"),"30%",IF(AND(X55="Correctivo",Y55="Automático"),"35%",IF(AND(X55="Correctivo",Y55="Manual"),"25%",""))))))</f>
        <v/>
      </c>
      <c r="AA55" s="79"/>
      <c r="AB55" s="79"/>
      <c r="AC55" s="79"/>
      <c r="AD55" s="120" t="str">
        <f t="shared" si="61"/>
        <v/>
      </c>
      <c r="AE55" s="368"/>
      <c r="AF55" s="118" t="str">
        <f>+AD55</f>
        <v/>
      </c>
      <c r="AG55" s="368"/>
      <c r="AH55" s="117" t="str">
        <f>IFERROR(IF(AND(W53="Impacto",W54="Impacto",W55="Impacto"),(AH54-(+AH54*Z55)),IF(W55="Impacto",(P53-(+P53*Z55)),IF(W55="Probabilidad",AH54,""))),"")</f>
        <v/>
      </c>
      <c r="AI55" s="370"/>
      <c r="AJ55" s="367"/>
      <c r="AK55" s="74"/>
      <c r="AL55" s="80"/>
      <c r="AM55" s="205"/>
      <c r="AN55" s="205"/>
      <c r="AO55" s="378"/>
      <c r="AP55" s="386"/>
      <c r="AQ55" s="379"/>
      <c r="AR55" s="379"/>
      <c r="AS55" s="379"/>
    </row>
    <row r="56" spans="1:45" s="73" customFormat="1" ht="150" customHeight="1" x14ac:dyDescent="0.25">
      <c r="A56" s="363"/>
      <c r="B56" s="361"/>
      <c r="C56" s="361"/>
      <c r="D56" s="361"/>
      <c r="E56" s="361"/>
      <c r="F56" s="361"/>
      <c r="G56" s="361"/>
      <c r="H56" s="362"/>
      <c r="I56" s="353"/>
      <c r="J56" s="378"/>
      <c r="K56" s="372"/>
      <c r="L56" s="376"/>
      <c r="M56" s="374"/>
      <c r="N56" s="369"/>
      <c r="O56" s="372"/>
      <c r="P56" s="376"/>
      <c r="Q56" s="371"/>
      <c r="R56" s="207" t="s">
        <v>192</v>
      </c>
      <c r="S56" s="205"/>
      <c r="T56" s="205"/>
      <c r="U56" s="205"/>
      <c r="V56" s="204" t="str">
        <f t="shared" si="63"/>
        <v xml:space="preserve">  </v>
      </c>
      <c r="W56" s="123" t="str">
        <f t="shared" si="59"/>
        <v/>
      </c>
      <c r="X56" s="79"/>
      <c r="Y56" s="79"/>
      <c r="Z56" s="118" t="str">
        <f t="shared" ref="Z56" si="64">IF(AND(X56="Preventivo",Y56="Automático"),"50%",IF(AND(X56="Preventivo",Y56="Manual"),"40%",IF(AND(X56="Detectivo",Y56="Automático"),"40%",IF(AND(X56="Detectivo",Y56="Manual"),"30%",IF(AND(X56="Correctivo",Y56="Automático"),"35%",IF(AND(X56="Correctivo",Y56="Manual"),"25%",""))))))</f>
        <v/>
      </c>
      <c r="AA56" s="79"/>
      <c r="AB56" s="79"/>
      <c r="AC56" s="79"/>
      <c r="AD56" s="120" t="str">
        <f t="shared" si="61"/>
        <v/>
      </c>
      <c r="AE56" s="368"/>
      <c r="AF56" s="118" t="str">
        <f t="shared" ref="AF56" si="65">+AD56</f>
        <v/>
      </c>
      <c r="AG56" s="368"/>
      <c r="AH56" s="117" t="str">
        <f>IFERROR(IF(AND(W55="Impacto",W56="Impacto"),(AH55-(+AH55*Z56)),IF(W56="Impacto",(P53-(+P53*Z56)),IF(W56="Probabilidad",AH55,""))),"")</f>
        <v/>
      </c>
      <c r="AI56" s="370"/>
      <c r="AJ56" s="367"/>
      <c r="AK56" s="74"/>
      <c r="AL56" s="80"/>
      <c r="AM56" s="205"/>
      <c r="AN56" s="205"/>
      <c r="AO56" s="378"/>
      <c r="AP56" s="386"/>
      <c r="AQ56" s="379"/>
      <c r="AR56" s="379"/>
      <c r="AS56" s="379"/>
    </row>
    <row r="57" spans="1:45" s="73" customFormat="1" ht="150" customHeight="1" x14ac:dyDescent="0.25">
      <c r="A57" s="363"/>
      <c r="B57" s="361"/>
      <c r="C57" s="361"/>
      <c r="D57" s="361"/>
      <c r="E57" s="361"/>
      <c r="F57" s="361"/>
      <c r="G57" s="361"/>
      <c r="H57" s="362"/>
      <c r="I57" s="353"/>
      <c r="J57" s="378"/>
      <c r="K57" s="372"/>
      <c r="L57" s="376"/>
      <c r="M57" s="374"/>
      <c r="N57" s="369"/>
      <c r="O57" s="372"/>
      <c r="P57" s="376"/>
      <c r="Q57" s="371"/>
      <c r="R57" s="207" t="s">
        <v>191</v>
      </c>
      <c r="S57" s="205"/>
      <c r="T57" s="205"/>
      <c r="U57" s="205"/>
      <c r="V57" s="204" t="str">
        <f t="shared" ref="V57:V58" si="66">+CONCATENATE(S57," ",T57," ",U57)</f>
        <v xml:space="preserve">  </v>
      </c>
      <c r="W57" s="123" t="str">
        <f t="shared" ref="W57:W58" si="67">IF(OR(X57="Preventivo",X57="Detectivo"),"Probabilidad",IF(X57="Correctivo","Impacto",""))</f>
        <v/>
      </c>
      <c r="X57" s="79"/>
      <c r="Y57" s="79"/>
      <c r="Z57" s="118" t="str">
        <f>IF(AND(X57="Preventivo",Y57="Automático"),"50%",IF(AND(X57="Preventivo",Y57="Manual"),"40%",IF(AND(X57="Detectivo",Y57="Automático"),"40%",IF(AND(X57="Detectivo",Y57="Manual"),"30%",IF(AND(X57="Correctivo",Y57="Automático"),"35%",IF(AND(X57="Correctivo",Y57="Manual"),"25%",""))))))</f>
        <v/>
      </c>
      <c r="AA57" s="79"/>
      <c r="AB57" s="79"/>
      <c r="AC57" s="79"/>
      <c r="AD57" s="120" t="str">
        <f t="shared" si="61"/>
        <v/>
      </c>
      <c r="AE57" s="368"/>
      <c r="AF57" s="118" t="str">
        <f>+AD57</f>
        <v/>
      </c>
      <c r="AG57" s="368"/>
      <c r="AH57" s="117" t="str">
        <f>IFERROR(IF(AND(W56="Impacto",W57="Impacto"),(AH56-(+AH56*Z57)),IF(W57="Impacto",(P53-(+P53*Z57)),IF(W57="Probabilidad",AH56,""))),"")</f>
        <v/>
      </c>
      <c r="AI57" s="370"/>
      <c r="AJ57" s="367"/>
      <c r="AK57" s="74"/>
      <c r="AL57" s="80"/>
      <c r="AM57" s="205"/>
      <c r="AN57" s="205"/>
      <c r="AO57" s="378"/>
      <c r="AP57" s="386"/>
      <c r="AQ57" s="379"/>
      <c r="AR57" s="379"/>
      <c r="AS57" s="379"/>
    </row>
    <row r="58" spans="1:45" s="73" customFormat="1" ht="150" customHeight="1" x14ac:dyDescent="0.25">
      <c r="A58" s="363"/>
      <c r="B58" s="361"/>
      <c r="C58" s="361"/>
      <c r="D58" s="361"/>
      <c r="E58" s="361"/>
      <c r="F58" s="361"/>
      <c r="G58" s="361"/>
      <c r="H58" s="362"/>
      <c r="I58" s="353"/>
      <c r="J58" s="378"/>
      <c r="K58" s="372"/>
      <c r="L58" s="376"/>
      <c r="M58" s="374"/>
      <c r="N58" s="369"/>
      <c r="O58" s="372"/>
      <c r="P58" s="376"/>
      <c r="Q58" s="371"/>
      <c r="R58" s="207" t="s">
        <v>449</v>
      </c>
      <c r="S58" s="205"/>
      <c r="T58" s="205"/>
      <c r="U58" s="205"/>
      <c r="V58" s="204" t="str">
        <f t="shared" si="66"/>
        <v xml:space="preserve">  </v>
      </c>
      <c r="W58" s="123" t="str">
        <f t="shared" si="67"/>
        <v/>
      </c>
      <c r="X58" s="79"/>
      <c r="Y58" s="79"/>
      <c r="Z58" s="118" t="str">
        <f>IF(AND(X58="Preventivo",Y58="Automático"),"50%",IF(AND(X58="Preventivo",Y58="Manual"),"40%",IF(AND(X58="Detectivo",Y58="Automático"),"40%",IF(AND(X58="Detectivo",Y58="Manual"),"30%",IF(AND(X58="Correctivo",Y58="Automático"),"35%",IF(AND(X58="Correctivo",Y58="Manual"),"25%",""))))))</f>
        <v/>
      </c>
      <c r="AA58" s="79"/>
      <c r="AB58" s="79"/>
      <c r="AC58" s="79"/>
      <c r="AD58" s="120" t="str">
        <f t="shared" si="61"/>
        <v/>
      </c>
      <c r="AE58" s="368"/>
      <c r="AF58" s="118" t="str">
        <f>+AD58</f>
        <v/>
      </c>
      <c r="AG58" s="368"/>
      <c r="AH58" s="117" t="str">
        <f>IFERROR(IF(AND(W56="Impacto",W57="Impacto",W58="Impacto"),(AH57-(+AH57*Z58)),IF(W58="Impacto",(P53-(+P53*Z58)),IF(W58="Probabilidad",AH57,""))),"")</f>
        <v/>
      </c>
      <c r="AI58" s="370"/>
      <c r="AJ58" s="367"/>
      <c r="AK58" s="74"/>
      <c r="AL58" s="80"/>
      <c r="AM58" s="205"/>
      <c r="AN58" s="205"/>
      <c r="AO58" s="378"/>
      <c r="AP58" s="386"/>
      <c r="AQ58" s="379"/>
      <c r="AR58" s="379"/>
      <c r="AS58" s="379"/>
    </row>
    <row r="59" spans="1:45" s="73" customFormat="1" ht="150" customHeight="1" thickBot="1" x14ac:dyDescent="0.3">
      <c r="A59" s="363"/>
      <c r="B59" s="361"/>
      <c r="C59" s="361"/>
      <c r="D59" s="361"/>
      <c r="E59" s="361"/>
      <c r="F59" s="361"/>
      <c r="G59" s="361"/>
      <c r="H59" s="362"/>
      <c r="I59" s="354"/>
      <c r="J59" s="378"/>
      <c r="K59" s="372"/>
      <c r="L59" s="376"/>
      <c r="M59" s="375"/>
      <c r="N59" s="369"/>
      <c r="O59" s="372"/>
      <c r="P59" s="376"/>
      <c r="Q59" s="371"/>
      <c r="R59" s="207" t="s">
        <v>450</v>
      </c>
      <c r="S59" s="205"/>
      <c r="T59" s="205"/>
      <c r="U59" s="205"/>
      <c r="V59" s="204" t="str">
        <f t="shared" si="63"/>
        <v xml:space="preserve">  </v>
      </c>
      <c r="W59" s="123" t="str">
        <f t="shared" si="59"/>
        <v/>
      </c>
      <c r="X59" s="79"/>
      <c r="Y59" s="79"/>
      <c r="Z59" s="118" t="str">
        <f>IF(AND(X59="Preventivo",Y59="Automático"),"50%",IF(AND(X59="Preventivo",Y59="Manual"),"40%",IF(AND(X59="Detectivo",Y59="Automático"),"40%",IF(AND(X59="Detectivo",Y59="Manual"),"30%",IF(AND(X59="Correctivo",Y59="Automático"),"35%",IF(AND(X59="Correctivo",Y59="Manual"),"25%",""))))))</f>
        <v/>
      </c>
      <c r="AA59" s="79"/>
      <c r="AB59" s="79"/>
      <c r="AC59" s="79"/>
      <c r="AD59" s="120" t="str">
        <f t="shared" si="61"/>
        <v/>
      </c>
      <c r="AE59" s="368"/>
      <c r="AF59" s="118" t="str">
        <f>+AD59</f>
        <v/>
      </c>
      <c r="AG59" s="368"/>
      <c r="AH59" s="117" t="str">
        <f>IFERROR(IF(AND(W56="Impacto",W57="Impacto",W58="Impacto",W59="Impacto"),(AH58-(+AH58*Z59)),IF(W59="Impacto",(P53-(+P53*Z59)),IF(W59="Probabilidad",AH58,""))),"")</f>
        <v/>
      </c>
      <c r="AI59" s="370"/>
      <c r="AJ59" s="367"/>
      <c r="AK59" s="74"/>
      <c r="AL59" s="80"/>
      <c r="AM59" s="205"/>
      <c r="AN59" s="205"/>
      <c r="AO59" s="378"/>
      <c r="AP59" s="387"/>
      <c r="AQ59" s="379"/>
      <c r="AR59" s="379"/>
      <c r="AS59" s="379"/>
    </row>
    <row r="60" spans="1:45" s="73" customFormat="1" ht="150" customHeight="1" x14ac:dyDescent="0.25">
      <c r="A60" s="363" t="s">
        <v>138</v>
      </c>
      <c r="B60" s="361"/>
      <c r="C60" s="361"/>
      <c r="D60" s="360"/>
      <c r="E60" s="360"/>
      <c r="F60" s="361"/>
      <c r="G60" s="361"/>
      <c r="H60" s="362" t="str">
        <f t="shared" ref="H60" si="68">+CONCATENATE(E60," ",F60," ",G60)</f>
        <v xml:space="preserve">  </v>
      </c>
      <c r="I60" s="352"/>
      <c r="J60" s="378"/>
      <c r="K60" s="372" t="str">
        <f>IF(J60&lt;=0,"",IF(J60&lt;=3,"Muy Baja",IF(J60&lt;=34,"Baja",IF(J60&lt;=600,"Media",IF(J60&lt;=6000,"Alta","Muy Alta")))))</f>
        <v/>
      </c>
      <c r="L60" s="376" t="str">
        <f>IF(K60="","",IF(K60="Muy Baja",0.2,IF(K60="Baja",0.4,IF(K60="Media",0.6,IF(K60="Alta",0.8,IF(K60="Muy Alta",1,))))))</f>
        <v/>
      </c>
      <c r="M60" s="373"/>
      <c r="N60" s="369">
        <f ca="1">IF(NOT(ISERROR(MATCH(M60,'Tabla Impacto'!$B$222:$B$224,0))),'Tabla Impacto'!$F$224,M60)</f>
        <v>0</v>
      </c>
      <c r="O60" s="372" t="str">
        <f ca="1">IF(OR(N60='Tabla Impacto'!$C$12,N60='Tabla Impacto'!$D$12),"Leve",IF(OR(N60='Tabla Impacto'!$C$13,N60='Tabla Impacto'!$D$13),"Menor",IF(OR(N60='Tabla Impacto'!$C$14,N60='Tabla Impacto'!$D$14),"Moderado",IF(OR(N60='Tabla Impacto'!$C$15,N60='Tabla Impacto'!$D$15),"Mayor",IF(OR(N60='Tabla Impacto'!$C$16,N60='Tabla Impacto'!$D$16),"Catastrófico","")))))</f>
        <v/>
      </c>
      <c r="P60" s="376" t="str">
        <f ca="1">IF(O60="","",IF(O60="Leve",0.2,IF(O60="Menor",0.4,IF(O60="Moderado",0.6,IF(O60="Mayor",0.8,IF(O60="Catastrófico",1,))))))</f>
        <v/>
      </c>
      <c r="Q60" s="371" t="str">
        <f ca="1">IF(OR(AND(K60="Muy Baja",O60="Leve"),AND(K60="Muy Baja",O60="Menor"),AND(K60="Baja",O60="Leve")),"Bajo",IF(OR(AND(K60="Muy baja",O60="Moderado"),AND(K60="Baja",O60="Menor"),AND(K60="Baja",O60="Moderado"),AND(K60="Media",O60="Leve"),AND(K60="Media",O60="Menor"),AND(K60="Media",O60="Moderado"),AND(K60="Alta",O60="Leve"),AND(K60="Alta",O60="Menor")),"Moderado",IF(OR(AND(K60="Muy Baja",O60="Mayor"),AND(K60="Baja",O60="Mayor"),AND(K60="Media",O60="Mayor"),AND(K60="Alta",O60="Moderado"),AND(K60="Alta",O60="Mayor"),AND(K60="Muy Alta",O60="Leve"),AND(K60="Muy Alta",O60="Menor"),AND(K60="Muy Alta",O60="Moderado"),AND(K60="Muy Alta",O60="Mayor")),"Alto",IF(OR(AND(K60="Muy Baja",O60="Catastrófico"),AND(K60="Baja",O60="Catastrófico"),AND(K60="Media",O60="Catastrófico"),AND(K60="Alta",O60="Catastrófico"),AND(K60="Muy Alta",O60="Catastrófico")),"Extremo",""))))</f>
        <v/>
      </c>
      <c r="R60" s="208" t="s">
        <v>195</v>
      </c>
      <c r="S60" s="205"/>
      <c r="T60" s="205"/>
      <c r="U60" s="205"/>
      <c r="V60" s="204" t="str">
        <f>+CONCATENATE(S60," ",T60," ",U60)</f>
        <v xml:space="preserve">  </v>
      </c>
      <c r="W60" s="123" t="str">
        <f t="shared" ref="W60:W66" si="69">IF(OR(X60="Preventivo",X60="Detectivo"),"Probabilidad",IF(X60="Correctivo","Impacto",""))</f>
        <v/>
      </c>
      <c r="X60" s="79"/>
      <c r="Y60" s="79"/>
      <c r="Z60" s="118" t="str">
        <f>IF(AND(X60="Preventivo",Y60="Automático"),"50%",IF(AND(X60="Preventivo",Y60="Manual"),"40%",IF(AND(X60="Detectivo",Y60="Automático"),"40%",IF(AND(X60="Detectivo",Y60="Manual"),"30%",IF(AND(X60="Correctivo",Y60="Automático"),"35%",IF(AND(X60="Correctivo",Y60="Manual"),"25%",""))))))</f>
        <v/>
      </c>
      <c r="AA60" s="79"/>
      <c r="AB60" s="79"/>
      <c r="AC60" s="79"/>
      <c r="AD60" s="120" t="str">
        <f>IFERROR(IF(W60="Probabilidad",(L60-(+L60*Z60)),IF(W60="Impacto",L60,"")),"")</f>
        <v/>
      </c>
      <c r="AE60" s="368" t="str">
        <f>IFERROR(LOOKUP(LOOKUP(2,1/(AD60:AD66&lt;&gt;""),AD60:AD66),'Opciones Tratamiento'!$I$2:$I$6,'Opciones Tratamiento'!$J$2:$J$6),"")</f>
        <v/>
      </c>
      <c r="AF60" s="118" t="str">
        <f>+AD60</f>
        <v/>
      </c>
      <c r="AG60" s="368" t="str">
        <f>IFERROR(LOOKUP(LOOKUP(2,1/(AH60:AH66&lt;&gt;""),AH60:AH66),'Opciones Tratamiento'!L2:M6),"")</f>
        <v/>
      </c>
      <c r="AH60" s="117" t="str">
        <f>IFERROR(IF(W60="Impacto",(P60-(+P60*Z60)),IF(W60="Probabilidad",P60,"")),"")</f>
        <v/>
      </c>
      <c r="AI60" s="370" t="str">
        <f>IFERROR(IF(OR(AND(AE60="Muy Baja",AG60="Leve"),AND(AE60="Muy Baja",AG60="Menor"),AND(AE60="Baja",AG60="Leve")),"Bajo",IF(OR(AND(AE60="Muy baja",AG60="Moderado"),AND(AE60="Baja",AG60="Menor"),AND(AE60="Baja",AG60="Moderado"),AND(AE60="Media",AG60="Leve"),AND(AE60="Media",AG60="Menor"),AND(AE60="Media",AG60="Moderado"),AND(AE60="Alta",AG60="Leve"),AND(AE60="Alta",AG60="Menor")),"Moderado",IF(OR(AND(AE60="Muy Baja",AG60="Mayor"),AND(AE60="Baja",AG60="Mayor"),AND(AE60="Media",AG60="Mayor"),AND(AE60="Alta",AG60="Moderado"),AND(AE60="Alta",AG60="Mayor"),AND(AE60="Muy Alta",AG60="Leve"),AND(AE60="Muy Alta",AG60="Menor"),AND(AE60="Muy Alta",AG60="Moderado"),AND(AE60="Muy Alta",AG60="Mayor")),"Alto",IF(OR(AND(AE60="Muy Baja",AG60="Catastrófico"),AND(AE60="Baja",AG60="Catastrófico"),AND(AE60="Media",AG60="Catastrófico"),AND(AE60="Alta",AG60="Catastrófico"),AND(AE60="Muy Alta",AG60="Catastrófico")),"Extremo","")))),"")</f>
        <v/>
      </c>
      <c r="AJ60" s="367"/>
      <c r="AK60" s="74"/>
      <c r="AL60" s="208" t="s">
        <v>282</v>
      </c>
      <c r="AM60" s="205"/>
      <c r="AN60" s="205"/>
      <c r="AO60" s="378"/>
      <c r="AP60" s="385"/>
      <c r="AQ60" s="379"/>
      <c r="AR60" s="379"/>
      <c r="AS60" s="379"/>
    </row>
    <row r="61" spans="1:45" s="73" customFormat="1" ht="150" customHeight="1" x14ac:dyDescent="0.25">
      <c r="A61" s="363"/>
      <c r="B61" s="361"/>
      <c r="C61" s="361"/>
      <c r="D61" s="361"/>
      <c r="E61" s="361"/>
      <c r="F61" s="361"/>
      <c r="G61" s="361"/>
      <c r="H61" s="362"/>
      <c r="I61" s="353"/>
      <c r="J61" s="378"/>
      <c r="K61" s="372"/>
      <c r="L61" s="376"/>
      <c r="M61" s="374"/>
      <c r="N61" s="369"/>
      <c r="O61" s="372"/>
      <c r="P61" s="376"/>
      <c r="Q61" s="371"/>
      <c r="R61" s="207" t="s">
        <v>194</v>
      </c>
      <c r="S61" s="205"/>
      <c r="T61" s="205"/>
      <c r="U61" s="205"/>
      <c r="V61" s="204" t="str">
        <f>+CONCATENATE(S61," ",T61," ",U61)</f>
        <v xml:space="preserve">  </v>
      </c>
      <c r="W61" s="123" t="str">
        <f t="shared" si="69"/>
        <v/>
      </c>
      <c r="X61" s="79"/>
      <c r="Y61" s="79"/>
      <c r="Z61" s="118" t="str">
        <f t="shared" ref="Z61" si="70">IF(AND(X61="Preventivo",Y61="Automático"),"50%",IF(AND(X61="Preventivo",Y61="Manual"),"40%",IF(AND(X61="Detectivo",Y61="Automático"),"40%",IF(AND(X61="Detectivo",Y61="Manual"),"30%",IF(AND(X61="Correctivo",Y61="Automático"),"35%",IF(AND(X61="Correctivo",Y61="Manual"),"25%",""))))))</f>
        <v/>
      </c>
      <c r="AA61" s="79"/>
      <c r="AB61" s="79"/>
      <c r="AC61" s="79"/>
      <c r="AD61" s="120" t="str">
        <f t="shared" ref="AD61:AD66" si="71">IFERROR(IF(AND(W60="Probabilidad",W61="Probabilidad"),(AF60-(+AF60*Z61)),IF(W61="Probabilidad",(L60-(+L60*Z61)),IF(W61="Impacto",AF60,""))),"")</f>
        <v/>
      </c>
      <c r="AE61" s="368"/>
      <c r="AF61" s="118" t="str">
        <f t="shared" ref="AF61" si="72">+AD61</f>
        <v/>
      </c>
      <c r="AG61" s="368"/>
      <c r="AH61" s="117" t="str">
        <f>IFERROR(IF(AND(W60="Impacto",W61="Impacto"),(AH60-(+AH60*Z61)),IF(W61="Impacto",(P60-(+P60*Z61)),IF(W61="Probabilidad",AH60,""))),"")</f>
        <v/>
      </c>
      <c r="AI61" s="370"/>
      <c r="AJ61" s="367"/>
      <c r="AK61" s="74"/>
      <c r="AL61" s="207" t="s">
        <v>283</v>
      </c>
      <c r="AM61" s="205"/>
      <c r="AN61" s="205"/>
      <c r="AO61" s="378"/>
      <c r="AP61" s="386"/>
      <c r="AQ61" s="379"/>
      <c r="AR61" s="379"/>
      <c r="AS61" s="379"/>
    </row>
    <row r="62" spans="1:45" s="73" customFormat="1" ht="150" customHeight="1" x14ac:dyDescent="0.25">
      <c r="A62" s="363"/>
      <c r="B62" s="361"/>
      <c r="C62" s="361"/>
      <c r="D62" s="361"/>
      <c r="E62" s="361"/>
      <c r="F62" s="361"/>
      <c r="G62" s="361"/>
      <c r="H62" s="362"/>
      <c r="I62" s="353"/>
      <c r="J62" s="378"/>
      <c r="K62" s="372"/>
      <c r="L62" s="376"/>
      <c r="M62" s="374"/>
      <c r="N62" s="369"/>
      <c r="O62" s="372"/>
      <c r="P62" s="376"/>
      <c r="Q62" s="371"/>
      <c r="R62" s="207" t="s">
        <v>193</v>
      </c>
      <c r="S62" s="205"/>
      <c r="T62" s="205"/>
      <c r="U62" s="205"/>
      <c r="V62" s="204" t="str">
        <f t="shared" ref="V62:V66" si="73">+CONCATENATE(S62," ",T62," ",U62)</f>
        <v xml:space="preserve">  </v>
      </c>
      <c r="W62" s="123" t="str">
        <f t="shared" si="69"/>
        <v/>
      </c>
      <c r="X62" s="79"/>
      <c r="Y62" s="79"/>
      <c r="Z62" s="118" t="str">
        <f>IF(AND(X62="Preventivo",Y62="Automático"),"50%",IF(AND(X62="Preventivo",Y62="Manual"),"40%",IF(AND(X62="Detectivo",Y62="Automático"),"40%",IF(AND(X62="Detectivo",Y62="Manual"),"30%",IF(AND(X62="Correctivo",Y62="Automático"),"35%",IF(AND(X62="Correctivo",Y62="Manual"),"25%",""))))))</f>
        <v/>
      </c>
      <c r="AA62" s="79"/>
      <c r="AB62" s="79"/>
      <c r="AC62" s="79"/>
      <c r="AD62" s="120" t="str">
        <f t="shared" si="71"/>
        <v/>
      </c>
      <c r="AE62" s="368"/>
      <c r="AF62" s="118" t="str">
        <f>+AD62</f>
        <v/>
      </c>
      <c r="AG62" s="368"/>
      <c r="AH62" s="117" t="str">
        <f>IFERROR(IF(AND(W60="Impacto",W61="Impacto",W62="Impacto"),(AH61-(+AH61*Z62)),IF(W62="Impacto",(P60-(+P60*Z62)),IF(W62="Probabilidad",AH61,""))),"")</f>
        <v/>
      </c>
      <c r="AI62" s="370"/>
      <c r="AJ62" s="367"/>
      <c r="AK62" s="74"/>
      <c r="AL62" s="80"/>
      <c r="AM62" s="205"/>
      <c r="AN62" s="205"/>
      <c r="AO62" s="378"/>
      <c r="AP62" s="386"/>
      <c r="AQ62" s="379"/>
      <c r="AR62" s="379"/>
      <c r="AS62" s="379"/>
    </row>
    <row r="63" spans="1:45" s="73" customFormat="1" ht="150" customHeight="1" x14ac:dyDescent="0.25">
      <c r="A63" s="363"/>
      <c r="B63" s="361"/>
      <c r="C63" s="361"/>
      <c r="D63" s="361"/>
      <c r="E63" s="361"/>
      <c r="F63" s="361"/>
      <c r="G63" s="361"/>
      <c r="H63" s="362"/>
      <c r="I63" s="353"/>
      <c r="J63" s="378"/>
      <c r="K63" s="372"/>
      <c r="L63" s="376"/>
      <c r="M63" s="374"/>
      <c r="N63" s="369"/>
      <c r="O63" s="372"/>
      <c r="P63" s="376"/>
      <c r="Q63" s="371"/>
      <c r="R63" s="207" t="s">
        <v>192</v>
      </c>
      <c r="S63" s="205"/>
      <c r="T63" s="205"/>
      <c r="U63" s="205"/>
      <c r="V63" s="204" t="str">
        <f t="shared" si="73"/>
        <v xml:space="preserve">  </v>
      </c>
      <c r="W63" s="123" t="str">
        <f t="shared" si="69"/>
        <v/>
      </c>
      <c r="X63" s="79"/>
      <c r="Y63" s="79"/>
      <c r="Z63" s="118" t="str">
        <f t="shared" ref="Z63" si="74">IF(AND(X63="Preventivo",Y63="Automático"),"50%",IF(AND(X63="Preventivo",Y63="Manual"),"40%",IF(AND(X63="Detectivo",Y63="Automático"),"40%",IF(AND(X63="Detectivo",Y63="Manual"),"30%",IF(AND(X63="Correctivo",Y63="Automático"),"35%",IF(AND(X63="Correctivo",Y63="Manual"),"25%",""))))))</f>
        <v/>
      </c>
      <c r="AA63" s="79"/>
      <c r="AB63" s="79"/>
      <c r="AC63" s="79"/>
      <c r="AD63" s="120" t="str">
        <f t="shared" si="71"/>
        <v/>
      </c>
      <c r="AE63" s="368"/>
      <c r="AF63" s="118" t="str">
        <f t="shared" ref="AF63" si="75">+AD63</f>
        <v/>
      </c>
      <c r="AG63" s="368"/>
      <c r="AH63" s="117" t="str">
        <f>IFERROR(IF(AND(W62="Impacto",W63="Impacto"),(AH62-(+AH62*Z63)),IF(W63="Impacto",(P60-(+P60*Z63)),IF(W63="Probabilidad",AH62,""))),"")</f>
        <v/>
      </c>
      <c r="AI63" s="370"/>
      <c r="AJ63" s="367"/>
      <c r="AK63" s="74"/>
      <c r="AL63" s="80"/>
      <c r="AM63" s="205"/>
      <c r="AN63" s="205"/>
      <c r="AO63" s="378"/>
      <c r="AP63" s="386"/>
      <c r="AQ63" s="379"/>
      <c r="AR63" s="379"/>
      <c r="AS63" s="379"/>
    </row>
    <row r="64" spans="1:45" s="73" customFormat="1" ht="150" customHeight="1" x14ac:dyDescent="0.25">
      <c r="A64" s="363"/>
      <c r="B64" s="361"/>
      <c r="C64" s="361"/>
      <c r="D64" s="361"/>
      <c r="E64" s="361"/>
      <c r="F64" s="361"/>
      <c r="G64" s="361"/>
      <c r="H64" s="362"/>
      <c r="I64" s="353"/>
      <c r="J64" s="378"/>
      <c r="K64" s="372"/>
      <c r="L64" s="376"/>
      <c r="M64" s="374"/>
      <c r="N64" s="369"/>
      <c r="O64" s="372"/>
      <c r="P64" s="376"/>
      <c r="Q64" s="371"/>
      <c r="R64" s="207" t="s">
        <v>191</v>
      </c>
      <c r="S64" s="205"/>
      <c r="T64" s="205"/>
      <c r="U64" s="205"/>
      <c r="V64" s="204" t="str">
        <f t="shared" ref="V64" si="76">+CONCATENATE(S64," ",T64," ",U64)</f>
        <v xml:space="preserve">  </v>
      </c>
      <c r="W64" s="123" t="str">
        <f t="shared" ref="W64" si="77">IF(OR(X64="Preventivo",X64="Detectivo"),"Probabilidad",IF(X64="Correctivo","Impacto",""))</f>
        <v/>
      </c>
      <c r="X64" s="79"/>
      <c r="Y64" s="79"/>
      <c r="Z64" s="118" t="str">
        <f t="shared" ref="Z64" si="78">IF(AND(X64="Preventivo",Y64="Automático"),"50%",IF(AND(X64="Preventivo",Y64="Manual"),"40%",IF(AND(X64="Detectivo",Y64="Automático"),"40%",IF(AND(X64="Detectivo",Y64="Manual"),"30%",IF(AND(X64="Correctivo",Y64="Automático"),"35%",IF(AND(X64="Correctivo",Y64="Manual"),"25%",""))))))</f>
        <v/>
      </c>
      <c r="AA64" s="79"/>
      <c r="AB64" s="79"/>
      <c r="AC64" s="79"/>
      <c r="AD64" s="120" t="str">
        <f t="shared" si="71"/>
        <v/>
      </c>
      <c r="AE64" s="368"/>
      <c r="AF64" s="118" t="str">
        <f t="shared" ref="AF64" si="79">+AD64</f>
        <v/>
      </c>
      <c r="AG64" s="368"/>
      <c r="AH64" s="117" t="str">
        <f>IFERROR(IF(AND(W63="Impacto",W64="Impacto"),(AH63-(+AH63*Z64)),IF(W64="Impacto",(P60-(+P60*Z64)),IF(W64="Probabilidad",AH63,""))),"")</f>
        <v/>
      </c>
      <c r="AI64" s="370"/>
      <c r="AJ64" s="367"/>
      <c r="AK64" s="74"/>
      <c r="AL64" s="80"/>
      <c r="AM64" s="205"/>
      <c r="AN64" s="205"/>
      <c r="AO64" s="378"/>
      <c r="AP64" s="386"/>
      <c r="AQ64" s="379"/>
      <c r="AR64" s="379"/>
      <c r="AS64" s="379"/>
    </row>
    <row r="65" spans="1:45" s="73" customFormat="1" ht="150" customHeight="1" x14ac:dyDescent="0.25">
      <c r="A65" s="363"/>
      <c r="B65" s="361"/>
      <c r="C65" s="361"/>
      <c r="D65" s="361"/>
      <c r="E65" s="361"/>
      <c r="F65" s="361"/>
      <c r="G65" s="361"/>
      <c r="H65" s="362"/>
      <c r="I65" s="353"/>
      <c r="J65" s="378"/>
      <c r="K65" s="372"/>
      <c r="L65" s="376"/>
      <c r="M65" s="374"/>
      <c r="N65" s="369"/>
      <c r="O65" s="372"/>
      <c r="P65" s="376"/>
      <c r="Q65" s="371"/>
      <c r="R65" s="207" t="s">
        <v>449</v>
      </c>
      <c r="S65" s="205"/>
      <c r="T65" s="205"/>
      <c r="U65" s="205"/>
      <c r="V65" s="204" t="str">
        <f t="shared" ref="V65" si="80">+CONCATENATE(S65," ",T65," ",U65)</f>
        <v xml:space="preserve">  </v>
      </c>
      <c r="W65" s="123" t="str">
        <f t="shared" ref="W65" si="81">IF(OR(X65="Preventivo",X65="Detectivo"),"Probabilidad",IF(X65="Correctivo","Impacto",""))</f>
        <v/>
      </c>
      <c r="X65" s="79"/>
      <c r="Y65" s="79"/>
      <c r="Z65" s="118" t="str">
        <f t="shared" ref="Z65" si="82">IF(AND(X65="Preventivo",Y65="Automático"),"50%",IF(AND(X65="Preventivo",Y65="Manual"),"40%",IF(AND(X65="Detectivo",Y65="Automático"),"40%",IF(AND(X65="Detectivo",Y65="Manual"),"30%",IF(AND(X65="Correctivo",Y65="Automático"),"35%",IF(AND(X65="Correctivo",Y65="Manual"),"25%",""))))))</f>
        <v/>
      </c>
      <c r="AA65" s="79"/>
      <c r="AB65" s="79"/>
      <c r="AC65" s="79"/>
      <c r="AD65" s="120" t="str">
        <f t="shared" si="71"/>
        <v/>
      </c>
      <c r="AE65" s="368"/>
      <c r="AF65" s="118" t="str">
        <f t="shared" ref="AF65" si="83">+AD65</f>
        <v/>
      </c>
      <c r="AG65" s="368"/>
      <c r="AH65" s="117" t="str">
        <f>IFERROR(IF(AND(W63="Impacto",W64="Impacto",W65="Impacto"),(AH64-(+AH64*Z65)),IF(W65="Impacto",(P60-(+P60*Z65)),IF(W65="Probabilidad",AH64,""))),"")</f>
        <v/>
      </c>
      <c r="AI65" s="370"/>
      <c r="AJ65" s="367"/>
      <c r="AK65" s="74"/>
      <c r="AL65" s="80"/>
      <c r="AM65" s="205"/>
      <c r="AN65" s="205"/>
      <c r="AO65" s="378"/>
      <c r="AP65" s="386"/>
      <c r="AQ65" s="379"/>
      <c r="AR65" s="379"/>
      <c r="AS65" s="379"/>
    </row>
    <row r="66" spans="1:45" s="73" customFormat="1" ht="150" customHeight="1" thickBot="1" x14ac:dyDescent="0.3">
      <c r="A66" s="363"/>
      <c r="B66" s="361"/>
      <c r="C66" s="361"/>
      <c r="D66" s="361"/>
      <c r="E66" s="361"/>
      <c r="F66" s="361"/>
      <c r="G66" s="361"/>
      <c r="H66" s="362"/>
      <c r="I66" s="354"/>
      <c r="J66" s="378"/>
      <c r="K66" s="372"/>
      <c r="L66" s="376"/>
      <c r="M66" s="375"/>
      <c r="N66" s="369"/>
      <c r="O66" s="372"/>
      <c r="P66" s="376"/>
      <c r="Q66" s="371"/>
      <c r="R66" s="207" t="s">
        <v>450</v>
      </c>
      <c r="S66" s="205"/>
      <c r="T66" s="205"/>
      <c r="U66" s="205"/>
      <c r="V66" s="204" t="str">
        <f t="shared" si="73"/>
        <v xml:space="preserve">  </v>
      </c>
      <c r="W66" s="123" t="str">
        <f t="shared" si="69"/>
        <v/>
      </c>
      <c r="X66" s="79"/>
      <c r="Y66" s="79"/>
      <c r="Z66" s="118" t="str">
        <f>IF(AND(X66="Preventivo",Y66="Automático"),"50%",IF(AND(X66="Preventivo",Y66="Manual"),"40%",IF(AND(X66="Detectivo",Y66="Automático"),"40%",IF(AND(X66="Detectivo",Y66="Manual"),"30%",IF(AND(X66="Correctivo",Y66="Automático"),"35%",IF(AND(X66="Correctivo",Y66="Manual"),"25%",""))))))</f>
        <v/>
      </c>
      <c r="AA66" s="79"/>
      <c r="AB66" s="79"/>
      <c r="AC66" s="79"/>
      <c r="AD66" s="120" t="str">
        <f t="shared" si="71"/>
        <v/>
      </c>
      <c r="AE66" s="368"/>
      <c r="AF66" s="118" t="str">
        <f>+AD66</f>
        <v/>
      </c>
      <c r="AG66" s="368"/>
      <c r="AH66" s="117" t="str">
        <f>IFERROR(IF(AND(W63="Impacto",W64="Impacto",W65="Impacto",W66="Impacto"),(AH65-(+AH65*Z66)),IF(W66="Impacto",(P60-(+P60*Z66)),IF(W66="Probabilidad",AH65,""))),"")</f>
        <v/>
      </c>
      <c r="AI66" s="370"/>
      <c r="AJ66" s="367"/>
      <c r="AK66" s="74"/>
      <c r="AL66" s="80"/>
      <c r="AM66" s="205"/>
      <c r="AN66" s="205"/>
      <c r="AO66" s="378"/>
      <c r="AP66" s="387"/>
      <c r="AQ66" s="379"/>
      <c r="AR66" s="379"/>
      <c r="AS66" s="379"/>
    </row>
    <row r="67" spans="1:45" s="73" customFormat="1" ht="150" customHeight="1" x14ac:dyDescent="0.25">
      <c r="A67" s="363" t="s">
        <v>287</v>
      </c>
      <c r="B67" s="361"/>
      <c r="C67" s="361"/>
      <c r="D67" s="360"/>
      <c r="E67" s="360"/>
      <c r="F67" s="361"/>
      <c r="G67" s="361"/>
      <c r="H67" s="362" t="str">
        <f t="shared" ref="H67" si="84">+CONCATENATE(E67," ",F67," ",G67)</f>
        <v xml:space="preserve">  </v>
      </c>
      <c r="I67" s="352"/>
      <c r="J67" s="378"/>
      <c r="K67" s="372" t="str">
        <f>IF(J67&lt;=0,"",IF(J67&lt;=3,"Muy Baja",IF(J67&lt;=34,"Baja",IF(J67&lt;=600,"Media",IF(J67&lt;=6000,"Alta","Muy Alta")))))</f>
        <v/>
      </c>
      <c r="L67" s="376" t="str">
        <f>IF(K67="","",IF(K67="Muy Baja",0.2,IF(K67="Baja",0.4,IF(K67="Media",0.6,IF(K67="Alta",0.8,IF(K67="Muy Alta",1,))))))</f>
        <v/>
      </c>
      <c r="M67" s="373"/>
      <c r="N67" s="369">
        <f ca="1">IF(NOT(ISERROR(MATCH(M67,'Tabla Impacto'!$B$222:$B$224,0))),'Tabla Impacto'!$F$224,M67)</f>
        <v>0</v>
      </c>
      <c r="O67" s="372" t="str">
        <f ca="1">IF(OR(N67='Tabla Impacto'!$C$12,N67='Tabla Impacto'!$D$12),"Leve",IF(OR(N67='Tabla Impacto'!$C$13,N67='Tabla Impacto'!$D$13),"Menor",IF(OR(N67='Tabla Impacto'!$C$14,N67='Tabla Impacto'!$D$14),"Moderado",IF(OR(N67='Tabla Impacto'!$C$15,N67='Tabla Impacto'!$D$15),"Mayor",IF(OR(N67='Tabla Impacto'!$C$16,N67='Tabla Impacto'!$D$16),"Catastrófico","")))))</f>
        <v/>
      </c>
      <c r="P67" s="376" t="str">
        <f ca="1">IF(O67="","",IF(O67="Leve",0.2,IF(O67="Menor",0.4,IF(O67="Moderado",0.6,IF(O67="Mayor",0.8,IF(O67="Catastrófico",1,))))))</f>
        <v/>
      </c>
      <c r="Q67" s="371" t="str">
        <f ca="1">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
      </c>
      <c r="R67" s="208" t="s">
        <v>195</v>
      </c>
      <c r="S67" s="205"/>
      <c r="T67" s="205"/>
      <c r="U67" s="205"/>
      <c r="V67" s="204" t="str">
        <f>+CONCATENATE(S67," ",T67," ",U67)</f>
        <v xml:space="preserve">  </v>
      </c>
      <c r="W67" s="123" t="str">
        <f t="shared" ref="W67:W73" si="85">IF(OR(X67="Preventivo",X67="Detectivo"),"Probabilidad",IF(X67="Correctivo","Impacto",""))</f>
        <v/>
      </c>
      <c r="X67" s="79"/>
      <c r="Y67" s="79"/>
      <c r="Z67" s="118" t="str">
        <f>IF(AND(X67="Preventivo",Y67="Automático"),"50%",IF(AND(X67="Preventivo",Y67="Manual"),"40%",IF(AND(X67="Detectivo",Y67="Automático"),"40%",IF(AND(X67="Detectivo",Y67="Manual"),"30%",IF(AND(X67="Correctivo",Y67="Automático"),"35%",IF(AND(X67="Correctivo",Y67="Manual"),"25%",""))))))</f>
        <v/>
      </c>
      <c r="AA67" s="79"/>
      <c r="AB67" s="79"/>
      <c r="AC67" s="79"/>
      <c r="AD67" s="120" t="str">
        <f>IFERROR(IF(W67="Probabilidad",(L67-(+L67*Z67)),IF(W67="Impacto",L67,"")),"")</f>
        <v/>
      </c>
      <c r="AE67" s="368" t="str">
        <f>IFERROR(LOOKUP(LOOKUP(2,1/(AD67:AD73&lt;&gt;""),AD67:AD73),'Opciones Tratamiento'!$I$2:$I$6,'Opciones Tratamiento'!$J$2:$J$6),"")</f>
        <v/>
      </c>
      <c r="AF67" s="118" t="str">
        <f>+AD67</f>
        <v/>
      </c>
      <c r="AG67" s="368" t="str">
        <f>IFERROR(LOOKUP(LOOKUP(2,1/(AH67:AH73&lt;&gt;""),AH67:AH73),'Opciones Tratamiento'!L2:M6),"")</f>
        <v/>
      </c>
      <c r="AH67" s="117" t="str">
        <f>IFERROR(IF(W67="Impacto",(P67-(+P67*Z67)),IF(W67="Probabilidad",P67,"")),"")</f>
        <v/>
      </c>
      <c r="AI67" s="370" t="str">
        <f>IFERROR(IF(OR(AND(AE67="Muy Baja",AG67="Leve"),AND(AE67="Muy Baja",AG67="Menor"),AND(AE67="Baja",AG67="Leve")),"Bajo",IF(OR(AND(AE67="Muy baja",AG67="Moderado"),AND(AE67="Baja",AG67="Menor"),AND(AE67="Baja",AG67="Moderado"),AND(AE67="Media",AG67="Leve"),AND(AE67="Media",AG67="Menor"),AND(AE67="Media",AG67="Moderado"),AND(AE67="Alta",AG67="Leve"),AND(AE67="Alta",AG67="Menor")),"Moderado",IF(OR(AND(AE67="Muy Baja",AG67="Mayor"),AND(AE67="Baja",AG67="Mayor"),AND(AE67="Media",AG67="Mayor"),AND(AE67="Alta",AG67="Moderado"),AND(AE67="Alta",AG67="Mayor"),AND(AE67="Muy Alta",AG67="Leve"),AND(AE67="Muy Alta",AG67="Menor"),AND(AE67="Muy Alta",AG67="Moderado"),AND(AE67="Muy Alta",AG67="Mayor")),"Alto",IF(OR(AND(AE67="Muy Baja",AG67="Catastrófico"),AND(AE67="Baja",AG67="Catastrófico"),AND(AE67="Media",AG67="Catastrófico"),AND(AE67="Alta",AG67="Catastrófico"),AND(AE67="Muy Alta",AG67="Catastrófico")),"Extremo","")))),"")</f>
        <v/>
      </c>
      <c r="AJ67" s="367"/>
      <c r="AK67" s="74"/>
      <c r="AL67" s="208" t="s">
        <v>282</v>
      </c>
      <c r="AM67" s="205"/>
      <c r="AN67" s="205"/>
      <c r="AO67" s="378"/>
      <c r="AP67" s="385"/>
      <c r="AQ67" s="379"/>
      <c r="AR67" s="379"/>
      <c r="AS67" s="379"/>
    </row>
    <row r="68" spans="1:45" s="73" customFormat="1" ht="150" customHeight="1" x14ac:dyDescent="0.25">
      <c r="A68" s="363"/>
      <c r="B68" s="361"/>
      <c r="C68" s="361"/>
      <c r="D68" s="361"/>
      <c r="E68" s="361"/>
      <c r="F68" s="361"/>
      <c r="G68" s="361"/>
      <c r="H68" s="362"/>
      <c r="I68" s="353"/>
      <c r="J68" s="378"/>
      <c r="K68" s="372"/>
      <c r="L68" s="376"/>
      <c r="M68" s="374"/>
      <c r="N68" s="369"/>
      <c r="O68" s="372"/>
      <c r="P68" s="376"/>
      <c r="Q68" s="371"/>
      <c r="R68" s="207" t="s">
        <v>194</v>
      </c>
      <c r="S68" s="205"/>
      <c r="T68" s="205"/>
      <c r="U68" s="205"/>
      <c r="V68" s="204" t="str">
        <f>+CONCATENATE(S68," ",T68," ",U68)</f>
        <v xml:space="preserve">  </v>
      </c>
      <c r="W68" s="123" t="str">
        <f t="shared" si="85"/>
        <v/>
      </c>
      <c r="X68" s="79"/>
      <c r="Y68" s="79"/>
      <c r="Z68" s="118" t="str">
        <f t="shared" ref="Z68" si="86">IF(AND(X68="Preventivo",Y68="Automático"),"50%",IF(AND(X68="Preventivo",Y68="Manual"),"40%",IF(AND(X68="Detectivo",Y68="Automático"),"40%",IF(AND(X68="Detectivo",Y68="Manual"),"30%",IF(AND(X68="Correctivo",Y68="Automático"),"35%",IF(AND(X68="Correctivo",Y68="Manual"),"25%",""))))))</f>
        <v/>
      </c>
      <c r="AA68" s="79"/>
      <c r="AB68" s="79"/>
      <c r="AC68" s="79"/>
      <c r="AD68" s="120" t="str">
        <f t="shared" ref="AD68:AD73" si="87">IFERROR(IF(AND(W67="Probabilidad",W68="Probabilidad"),(AF67-(+AF67*Z68)),IF(W68="Probabilidad",(L67-(+L67*Z68)),IF(W68="Impacto",AF67,""))),"")</f>
        <v/>
      </c>
      <c r="AE68" s="368"/>
      <c r="AF68" s="118" t="str">
        <f t="shared" ref="AF68" si="88">+AD68</f>
        <v/>
      </c>
      <c r="AG68" s="368"/>
      <c r="AH68" s="117" t="str">
        <f>IFERROR(IF(AND(W67="Impacto",W68="Impacto"),(AH67-(+AH67*Z68)),IF(W68="Impacto",(P67-(+P67*Z68)),IF(W68="Probabilidad",AH67,""))),"")</f>
        <v/>
      </c>
      <c r="AI68" s="370"/>
      <c r="AJ68" s="367"/>
      <c r="AK68" s="74"/>
      <c r="AL68" s="207" t="s">
        <v>283</v>
      </c>
      <c r="AM68" s="205"/>
      <c r="AN68" s="205"/>
      <c r="AO68" s="378"/>
      <c r="AP68" s="386"/>
      <c r="AQ68" s="379"/>
      <c r="AR68" s="379"/>
      <c r="AS68" s="379"/>
    </row>
    <row r="69" spans="1:45" s="73" customFormat="1" ht="150" customHeight="1" x14ac:dyDescent="0.25">
      <c r="A69" s="363"/>
      <c r="B69" s="361"/>
      <c r="C69" s="361"/>
      <c r="D69" s="361"/>
      <c r="E69" s="361"/>
      <c r="F69" s="361"/>
      <c r="G69" s="361"/>
      <c r="H69" s="362"/>
      <c r="I69" s="353"/>
      <c r="J69" s="378"/>
      <c r="K69" s="372"/>
      <c r="L69" s="376"/>
      <c r="M69" s="374"/>
      <c r="N69" s="369"/>
      <c r="O69" s="372"/>
      <c r="P69" s="376"/>
      <c r="Q69" s="371"/>
      <c r="R69" s="207" t="s">
        <v>193</v>
      </c>
      <c r="S69" s="205"/>
      <c r="T69" s="205"/>
      <c r="U69" s="205"/>
      <c r="V69" s="204" t="str">
        <f t="shared" ref="V69:V73" si="89">+CONCATENATE(S69," ",T69," ",U69)</f>
        <v xml:space="preserve">  </v>
      </c>
      <c r="W69" s="123" t="str">
        <f t="shared" si="85"/>
        <v/>
      </c>
      <c r="X69" s="79"/>
      <c r="Y69" s="79"/>
      <c r="Z69" s="118" t="str">
        <f>IF(AND(X69="Preventivo",Y69="Automático"),"50%",IF(AND(X69="Preventivo",Y69="Manual"),"40%",IF(AND(X69="Detectivo",Y69="Automático"),"40%",IF(AND(X69="Detectivo",Y69="Manual"),"30%",IF(AND(X69="Correctivo",Y69="Automático"),"35%",IF(AND(X69="Correctivo",Y69="Manual"),"25%",""))))))</f>
        <v/>
      </c>
      <c r="AA69" s="79"/>
      <c r="AB69" s="79"/>
      <c r="AC69" s="79"/>
      <c r="AD69" s="120" t="str">
        <f t="shared" si="87"/>
        <v/>
      </c>
      <c r="AE69" s="368"/>
      <c r="AF69" s="118" t="str">
        <f>+AD69</f>
        <v/>
      </c>
      <c r="AG69" s="368"/>
      <c r="AH69" s="117" t="str">
        <f>IFERROR(IF(AND(W67="Impacto",W68="Impacto",W69="Impacto"),(AH68-(+AH68*Z69)),IF(W69="Impacto",(P67-(+P67*Z69)),IF(W69="Probabilidad",AH68,""))),"")</f>
        <v/>
      </c>
      <c r="AI69" s="370"/>
      <c r="AJ69" s="367"/>
      <c r="AK69" s="74"/>
      <c r="AL69" s="80"/>
      <c r="AM69" s="205"/>
      <c r="AN69" s="205"/>
      <c r="AO69" s="378"/>
      <c r="AP69" s="386"/>
      <c r="AQ69" s="379"/>
      <c r="AR69" s="379"/>
      <c r="AS69" s="379"/>
    </row>
    <row r="70" spans="1:45" s="73" customFormat="1" ht="150" customHeight="1" x14ac:dyDescent="0.25">
      <c r="A70" s="363"/>
      <c r="B70" s="361"/>
      <c r="C70" s="361"/>
      <c r="D70" s="361"/>
      <c r="E70" s="361"/>
      <c r="F70" s="361"/>
      <c r="G70" s="361"/>
      <c r="H70" s="362"/>
      <c r="I70" s="353"/>
      <c r="J70" s="378"/>
      <c r="K70" s="372"/>
      <c r="L70" s="376"/>
      <c r="M70" s="374"/>
      <c r="N70" s="369"/>
      <c r="O70" s="372"/>
      <c r="P70" s="376"/>
      <c r="Q70" s="371"/>
      <c r="R70" s="207" t="s">
        <v>192</v>
      </c>
      <c r="S70" s="205"/>
      <c r="T70" s="205"/>
      <c r="U70" s="205"/>
      <c r="V70" s="204" t="str">
        <f t="shared" si="89"/>
        <v xml:space="preserve">  </v>
      </c>
      <c r="W70" s="123" t="str">
        <f t="shared" si="85"/>
        <v/>
      </c>
      <c r="X70" s="79"/>
      <c r="Y70" s="79"/>
      <c r="Z70" s="118" t="str">
        <f t="shared" ref="Z70:Z72" si="90">IF(AND(X70="Preventivo",Y70="Automático"),"50%",IF(AND(X70="Preventivo",Y70="Manual"),"40%",IF(AND(X70="Detectivo",Y70="Automático"),"40%",IF(AND(X70="Detectivo",Y70="Manual"),"30%",IF(AND(X70="Correctivo",Y70="Automático"),"35%",IF(AND(X70="Correctivo",Y70="Manual"),"25%",""))))))</f>
        <v/>
      </c>
      <c r="AA70" s="79"/>
      <c r="AB70" s="79"/>
      <c r="AC70" s="79"/>
      <c r="AD70" s="120" t="str">
        <f t="shared" si="87"/>
        <v/>
      </c>
      <c r="AE70" s="368"/>
      <c r="AF70" s="118" t="str">
        <f t="shared" ref="AF70:AF72" si="91">+AD70</f>
        <v/>
      </c>
      <c r="AG70" s="368"/>
      <c r="AH70" s="117" t="str">
        <f>IFERROR(IF(AND(W69="Impacto",W70="Impacto"),(AH69-(+AH69*Z70)),IF(W70="Impacto",(P67-(+P67*Z70)),IF(W70="Probabilidad",AH69,""))),"")</f>
        <v/>
      </c>
      <c r="AI70" s="370"/>
      <c r="AJ70" s="367"/>
      <c r="AK70" s="74"/>
      <c r="AL70" s="80"/>
      <c r="AM70" s="205"/>
      <c r="AN70" s="205"/>
      <c r="AO70" s="378"/>
      <c r="AP70" s="386"/>
      <c r="AQ70" s="379"/>
      <c r="AR70" s="379"/>
      <c r="AS70" s="379"/>
    </row>
    <row r="71" spans="1:45" s="73" customFormat="1" ht="150" customHeight="1" x14ac:dyDescent="0.25">
      <c r="A71" s="363"/>
      <c r="B71" s="361"/>
      <c r="C71" s="361"/>
      <c r="D71" s="361"/>
      <c r="E71" s="361"/>
      <c r="F71" s="361"/>
      <c r="G71" s="361"/>
      <c r="H71" s="362"/>
      <c r="I71" s="353"/>
      <c r="J71" s="378"/>
      <c r="K71" s="372"/>
      <c r="L71" s="376"/>
      <c r="M71" s="374"/>
      <c r="N71" s="369"/>
      <c r="O71" s="372"/>
      <c r="P71" s="376"/>
      <c r="Q71" s="371"/>
      <c r="R71" s="207" t="s">
        <v>191</v>
      </c>
      <c r="S71" s="205"/>
      <c r="T71" s="205"/>
      <c r="U71" s="205"/>
      <c r="V71" s="204" t="str">
        <f t="shared" si="89"/>
        <v xml:space="preserve">  </v>
      </c>
      <c r="W71" s="123" t="str">
        <f t="shared" si="85"/>
        <v/>
      </c>
      <c r="X71" s="79"/>
      <c r="Y71" s="79"/>
      <c r="Z71" s="118" t="str">
        <f t="shared" si="90"/>
        <v/>
      </c>
      <c r="AA71" s="79"/>
      <c r="AB71" s="79"/>
      <c r="AC71" s="79"/>
      <c r="AD71" s="120" t="str">
        <f t="shared" si="87"/>
        <v/>
      </c>
      <c r="AE71" s="368"/>
      <c r="AF71" s="118" t="str">
        <f t="shared" si="91"/>
        <v/>
      </c>
      <c r="AG71" s="368"/>
      <c r="AH71" s="117" t="str">
        <f>IFERROR(IF(AND(W70="Impacto",W71="Impacto"),(AH70-(+AH70*Z71)),IF(W71="Impacto",(P67-(+P67*Z71)),IF(W71="Probabilidad",AH70,""))),"")</f>
        <v/>
      </c>
      <c r="AI71" s="370"/>
      <c r="AJ71" s="367"/>
      <c r="AK71" s="74"/>
      <c r="AL71" s="80"/>
      <c r="AM71" s="205"/>
      <c r="AN71" s="205"/>
      <c r="AO71" s="378"/>
      <c r="AP71" s="386"/>
      <c r="AQ71" s="379"/>
      <c r="AR71" s="379"/>
      <c r="AS71" s="379"/>
    </row>
    <row r="72" spans="1:45" s="73" customFormat="1" ht="150" customHeight="1" x14ac:dyDescent="0.25">
      <c r="A72" s="363"/>
      <c r="B72" s="361"/>
      <c r="C72" s="361"/>
      <c r="D72" s="361"/>
      <c r="E72" s="361"/>
      <c r="F72" s="361"/>
      <c r="G72" s="361"/>
      <c r="H72" s="362"/>
      <c r="I72" s="353"/>
      <c r="J72" s="378"/>
      <c r="K72" s="372"/>
      <c r="L72" s="376"/>
      <c r="M72" s="374"/>
      <c r="N72" s="369"/>
      <c r="O72" s="372"/>
      <c r="P72" s="376"/>
      <c r="Q72" s="371"/>
      <c r="R72" s="207" t="s">
        <v>449</v>
      </c>
      <c r="S72" s="205"/>
      <c r="T72" s="205"/>
      <c r="U72" s="205"/>
      <c r="V72" s="204" t="str">
        <f t="shared" si="89"/>
        <v xml:space="preserve">  </v>
      </c>
      <c r="W72" s="123" t="str">
        <f t="shared" si="85"/>
        <v/>
      </c>
      <c r="X72" s="79"/>
      <c r="Y72" s="79"/>
      <c r="Z72" s="118" t="str">
        <f t="shared" si="90"/>
        <v/>
      </c>
      <c r="AA72" s="79"/>
      <c r="AB72" s="79"/>
      <c r="AC72" s="79"/>
      <c r="AD72" s="120" t="str">
        <f t="shared" si="87"/>
        <v/>
      </c>
      <c r="AE72" s="368"/>
      <c r="AF72" s="118" t="str">
        <f t="shared" si="91"/>
        <v/>
      </c>
      <c r="AG72" s="368"/>
      <c r="AH72" s="117" t="str">
        <f>IFERROR(IF(AND(W70="Impacto",W71="Impacto",W72="Impacto"),(AH71-(+AH71*Z72)),IF(W72="Impacto",(P67-(+P67*Z72)),IF(W72="Probabilidad",AH71,""))),"")</f>
        <v/>
      </c>
      <c r="AI72" s="370"/>
      <c r="AJ72" s="367"/>
      <c r="AK72" s="74"/>
      <c r="AL72" s="80"/>
      <c r="AM72" s="205"/>
      <c r="AN72" s="205"/>
      <c r="AO72" s="378"/>
      <c r="AP72" s="386"/>
      <c r="AQ72" s="379"/>
      <c r="AR72" s="379"/>
      <c r="AS72" s="379"/>
    </row>
    <row r="73" spans="1:45" s="73" customFormat="1" ht="150" customHeight="1" thickBot="1" x14ac:dyDescent="0.3">
      <c r="A73" s="363"/>
      <c r="B73" s="361"/>
      <c r="C73" s="361"/>
      <c r="D73" s="361"/>
      <c r="E73" s="361"/>
      <c r="F73" s="361"/>
      <c r="G73" s="361"/>
      <c r="H73" s="362"/>
      <c r="I73" s="354"/>
      <c r="J73" s="378"/>
      <c r="K73" s="372"/>
      <c r="L73" s="376"/>
      <c r="M73" s="375"/>
      <c r="N73" s="369"/>
      <c r="O73" s="372"/>
      <c r="P73" s="376"/>
      <c r="Q73" s="371"/>
      <c r="R73" s="207" t="s">
        <v>450</v>
      </c>
      <c r="S73" s="205"/>
      <c r="T73" s="205"/>
      <c r="U73" s="205"/>
      <c r="V73" s="204" t="str">
        <f t="shared" si="89"/>
        <v xml:space="preserve">  </v>
      </c>
      <c r="W73" s="123" t="str">
        <f t="shared" si="85"/>
        <v/>
      </c>
      <c r="X73" s="79"/>
      <c r="Y73" s="79"/>
      <c r="Z73" s="118" t="str">
        <f>IF(AND(X73="Preventivo",Y73="Automático"),"50%",IF(AND(X73="Preventivo",Y73="Manual"),"40%",IF(AND(X73="Detectivo",Y73="Automático"),"40%",IF(AND(X73="Detectivo",Y73="Manual"),"30%",IF(AND(X73="Correctivo",Y73="Automático"),"35%",IF(AND(X73="Correctivo",Y73="Manual"),"25%",""))))))</f>
        <v/>
      </c>
      <c r="AA73" s="79"/>
      <c r="AB73" s="79"/>
      <c r="AC73" s="79"/>
      <c r="AD73" s="120" t="str">
        <f t="shared" si="87"/>
        <v/>
      </c>
      <c r="AE73" s="368"/>
      <c r="AF73" s="118" t="str">
        <f>+AD73</f>
        <v/>
      </c>
      <c r="AG73" s="368"/>
      <c r="AH73" s="117" t="str">
        <f>IFERROR(IF(AND(W70="Impacto",W71="Impacto",W72="Impacto",W73="Impacto"),(AH72-(+AH72*Z73)),IF(W73="Impacto",(P67-(+P67*Z73)),IF(W73="Probabilidad",AH72,""))),"")</f>
        <v/>
      </c>
      <c r="AI73" s="370"/>
      <c r="AJ73" s="367"/>
      <c r="AK73" s="74"/>
      <c r="AL73" s="80"/>
      <c r="AM73" s="205"/>
      <c r="AN73" s="205"/>
      <c r="AO73" s="378"/>
      <c r="AP73" s="387"/>
      <c r="AQ73" s="379"/>
      <c r="AR73" s="379"/>
      <c r="AS73" s="379"/>
    </row>
    <row r="74" spans="1:45" s="73" customFormat="1" ht="150" customHeight="1" x14ac:dyDescent="0.25">
      <c r="A74" s="363" t="s">
        <v>288</v>
      </c>
      <c r="B74" s="361"/>
      <c r="C74" s="361"/>
      <c r="D74" s="360"/>
      <c r="E74" s="360"/>
      <c r="F74" s="361"/>
      <c r="G74" s="361"/>
      <c r="H74" s="362" t="str">
        <f t="shared" ref="H74" si="92">+CONCATENATE(E74," ",F74," ",G74)</f>
        <v xml:space="preserve">  </v>
      </c>
      <c r="I74" s="352"/>
      <c r="J74" s="378"/>
      <c r="K74" s="372" t="str">
        <f>IF(J74&lt;=0,"",IF(J74&lt;=3,"Muy Baja",IF(J74&lt;=34,"Baja",IF(J74&lt;=600,"Media",IF(J74&lt;=6000,"Alta","Muy Alta")))))</f>
        <v/>
      </c>
      <c r="L74" s="376" t="str">
        <f>IF(K74="","",IF(K74="Muy Baja",0.2,IF(K74="Baja",0.4,IF(K74="Media",0.6,IF(K74="Alta",0.8,IF(K74="Muy Alta",1,))))))</f>
        <v/>
      </c>
      <c r="M74" s="373"/>
      <c r="N74" s="369">
        <f ca="1">IF(NOT(ISERROR(MATCH(M74,'Tabla Impacto'!$B$222:$B$224,0))),'Tabla Impacto'!$F$224,M74)</f>
        <v>0</v>
      </c>
      <c r="O74" s="372" t="str">
        <f ca="1">IF(OR(N74='Tabla Impacto'!$C$12,N74='Tabla Impacto'!$D$12),"Leve",IF(OR(N74='Tabla Impacto'!$C$13,N74='Tabla Impacto'!$D$13),"Menor",IF(OR(N74='Tabla Impacto'!$C$14,N74='Tabla Impacto'!$D$14),"Moderado",IF(OR(N74='Tabla Impacto'!$C$15,N74='Tabla Impacto'!$D$15),"Mayor",IF(OR(N74='Tabla Impacto'!$C$16,N74='Tabla Impacto'!$D$16),"Catastrófico","")))))</f>
        <v/>
      </c>
      <c r="P74" s="376" t="str">
        <f ca="1">IF(O74="","",IF(O74="Leve",0.2,IF(O74="Menor",0.4,IF(O74="Moderado",0.6,IF(O74="Mayor",0.8,IF(O74="Catastrófico",1,))))))</f>
        <v/>
      </c>
      <c r="Q74" s="371" t="str">
        <f ca="1">IF(OR(AND(K74="Muy Baja",O74="Leve"),AND(K74="Muy Baja",O74="Menor"),AND(K74="Baja",O74="Leve")),"Bajo",IF(OR(AND(K74="Muy baja",O74="Moderado"),AND(K74="Baja",O74="Menor"),AND(K74="Baja",O74="Moderado"),AND(K74="Media",O74="Leve"),AND(K74="Media",O74="Menor"),AND(K74="Media",O74="Moderado"),AND(K74="Alta",O74="Leve"),AND(K74="Alta",O74="Menor")),"Moderado",IF(OR(AND(K74="Muy Baja",O74="Mayor"),AND(K74="Baja",O74="Mayor"),AND(K74="Media",O74="Mayor"),AND(K74="Alta",O74="Moderado"),AND(K74="Alta",O74="Mayor"),AND(K74="Muy Alta",O74="Leve"),AND(K74="Muy Alta",O74="Menor"),AND(K74="Muy Alta",O74="Moderado"),AND(K74="Muy Alta",O74="Mayor")),"Alto",IF(OR(AND(K74="Muy Baja",O74="Catastrófico"),AND(K74="Baja",O74="Catastrófico"),AND(K74="Media",O74="Catastrófico"),AND(K74="Alta",O74="Catastrófico"),AND(K74="Muy Alta",O74="Catastrófico")),"Extremo",""))))</f>
        <v/>
      </c>
      <c r="R74" s="208" t="s">
        <v>195</v>
      </c>
      <c r="S74" s="205"/>
      <c r="T74" s="205"/>
      <c r="U74" s="205"/>
      <c r="V74" s="204" t="str">
        <f>+CONCATENATE(S74," ",T74," ",U74)</f>
        <v xml:space="preserve">  </v>
      </c>
      <c r="W74" s="123" t="str">
        <f t="shared" ref="W74:W80" si="93">IF(OR(X74="Preventivo",X74="Detectivo"),"Probabilidad",IF(X74="Correctivo","Impacto",""))</f>
        <v/>
      </c>
      <c r="X74" s="79"/>
      <c r="Y74" s="79"/>
      <c r="Z74" s="118" t="str">
        <f>IF(AND(X74="Preventivo",Y74="Automático"),"50%",IF(AND(X74="Preventivo",Y74="Manual"),"40%",IF(AND(X74="Detectivo",Y74="Automático"),"40%",IF(AND(X74="Detectivo",Y74="Manual"),"30%",IF(AND(X74="Correctivo",Y74="Automático"),"35%",IF(AND(X74="Correctivo",Y74="Manual"),"25%",""))))))</f>
        <v/>
      </c>
      <c r="AA74" s="79"/>
      <c r="AB74" s="79"/>
      <c r="AC74" s="79"/>
      <c r="AD74" s="120" t="str">
        <f>IFERROR(IF(W74="Probabilidad",(L74-(+L74*Z74)),IF(W74="Impacto",L74,"")),"")</f>
        <v/>
      </c>
      <c r="AE74" s="368" t="str">
        <f>IFERROR(LOOKUP(LOOKUP(2,1/(AD74:AD80&lt;&gt;""),AD74:AD80),'Opciones Tratamiento'!$I$2:$I$6,'Opciones Tratamiento'!$J$2:$J$6),"")</f>
        <v/>
      </c>
      <c r="AF74" s="118" t="str">
        <f>+AD74</f>
        <v/>
      </c>
      <c r="AG74" s="368" t="str">
        <f>IFERROR(LOOKUP(LOOKUP(2,1/(AH74:AH80&lt;&gt;""),AH74:AH80),'Opciones Tratamiento'!L2:M6),"")</f>
        <v/>
      </c>
      <c r="AH74" s="117" t="str">
        <f>IFERROR(IF(W74="Impacto",(P74-(+P74*Z74)),IF(W74="Probabilidad",P74,"")),"")</f>
        <v/>
      </c>
      <c r="AI74" s="370" t="str">
        <f>IFERROR(IF(OR(AND(AE74="Muy Baja",AG74="Leve"),AND(AE74="Muy Baja",AG74="Menor"),AND(AE74="Baja",AG74="Leve")),"Bajo",IF(OR(AND(AE74="Muy baja",AG74="Moderado"),AND(AE74="Baja",AG74="Menor"),AND(AE74="Baja",AG74="Moderado"),AND(AE74="Media",AG74="Leve"),AND(AE74="Media",AG74="Menor"),AND(AE74="Media",AG74="Moderado"),AND(AE74="Alta",AG74="Leve"),AND(AE74="Alta",AG74="Menor")),"Moderado",IF(OR(AND(AE74="Muy Baja",AG74="Mayor"),AND(AE74="Baja",AG74="Mayor"),AND(AE74="Media",AG74="Mayor"),AND(AE74="Alta",AG74="Moderado"),AND(AE74="Alta",AG74="Mayor"),AND(AE74="Muy Alta",AG74="Leve"),AND(AE74="Muy Alta",AG74="Menor"),AND(AE74="Muy Alta",AG74="Moderado"),AND(AE74="Muy Alta",AG74="Mayor")),"Alto",IF(OR(AND(AE74="Muy Baja",AG74="Catastrófico"),AND(AE74="Baja",AG74="Catastrófico"),AND(AE74="Media",AG74="Catastrófico"),AND(AE74="Alta",AG74="Catastrófico"),AND(AE74="Muy Alta",AG74="Catastrófico")),"Extremo","")))),"")</f>
        <v/>
      </c>
      <c r="AJ74" s="367"/>
      <c r="AK74" s="74"/>
      <c r="AL74" s="208" t="s">
        <v>282</v>
      </c>
      <c r="AM74" s="205"/>
      <c r="AN74" s="205"/>
      <c r="AO74" s="378"/>
      <c r="AP74" s="385"/>
      <c r="AQ74" s="379"/>
      <c r="AR74" s="379"/>
      <c r="AS74" s="379"/>
    </row>
    <row r="75" spans="1:45" s="73" customFormat="1" ht="150" customHeight="1" x14ac:dyDescent="0.25">
      <c r="A75" s="363"/>
      <c r="B75" s="361"/>
      <c r="C75" s="361"/>
      <c r="D75" s="361"/>
      <c r="E75" s="361"/>
      <c r="F75" s="361"/>
      <c r="G75" s="361"/>
      <c r="H75" s="362"/>
      <c r="I75" s="353"/>
      <c r="J75" s="378"/>
      <c r="K75" s="372"/>
      <c r="L75" s="376"/>
      <c r="M75" s="374"/>
      <c r="N75" s="369"/>
      <c r="O75" s="372"/>
      <c r="P75" s="376"/>
      <c r="Q75" s="371"/>
      <c r="R75" s="207" t="s">
        <v>194</v>
      </c>
      <c r="S75" s="205"/>
      <c r="T75" s="205"/>
      <c r="U75" s="205"/>
      <c r="V75" s="204" t="str">
        <f>+CONCATENATE(S75," ",T75," ",U75)</f>
        <v xml:space="preserve">  </v>
      </c>
      <c r="W75" s="123" t="str">
        <f t="shared" si="93"/>
        <v/>
      </c>
      <c r="X75" s="79"/>
      <c r="Y75" s="79"/>
      <c r="Z75" s="118" t="str">
        <f t="shared" ref="Z75" si="94">IF(AND(X75="Preventivo",Y75="Automático"),"50%",IF(AND(X75="Preventivo",Y75="Manual"),"40%",IF(AND(X75="Detectivo",Y75="Automático"),"40%",IF(AND(X75="Detectivo",Y75="Manual"),"30%",IF(AND(X75="Correctivo",Y75="Automático"),"35%",IF(AND(X75="Correctivo",Y75="Manual"),"25%",""))))))</f>
        <v/>
      </c>
      <c r="AA75" s="79"/>
      <c r="AB75" s="79"/>
      <c r="AC75" s="79"/>
      <c r="AD75" s="120" t="str">
        <f t="shared" ref="AD75:AD80" si="95">IFERROR(IF(AND(W74="Probabilidad",W75="Probabilidad"),(AF74-(+AF74*Z75)),IF(W75="Probabilidad",(L74-(+L74*Z75)),IF(W75="Impacto",AF74,""))),"")</f>
        <v/>
      </c>
      <c r="AE75" s="368"/>
      <c r="AF75" s="118" t="str">
        <f t="shared" ref="AF75" si="96">+AD75</f>
        <v/>
      </c>
      <c r="AG75" s="368"/>
      <c r="AH75" s="117" t="str">
        <f>IFERROR(IF(AND(W74="Impacto",W75="Impacto"),(AH74-(+AH74*Z75)),IF(W75="Impacto",(P74-(+P74*Z75)),IF(W75="Probabilidad",AH74,""))),"")</f>
        <v/>
      </c>
      <c r="AI75" s="370"/>
      <c r="AJ75" s="367"/>
      <c r="AK75" s="74"/>
      <c r="AL75" s="207" t="s">
        <v>283</v>
      </c>
      <c r="AM75" s="205"/>
      <c r="AN75" s="205"/>
      <c r="AO75" s="378"/>
      <c r="AP75" s="386"/>
      <c r="AQ75" s="379"/>
      <c r="AR75" s="379"/>
      <c r="AS75" s="379"/>
    </row>
    <row r="76" spans="1:45" s="73" customFormat="1" ht="150" customHeight="1" x14ac:dyDescent="0.25">
      <c r="A76" s="363"/>
      <c r="B76" s="361"/>
      <c r="C76" s="361"/>
      <c r="D76" s="361"/>
      <c r="E76" s="361"/>
      <c r="F76" s="361"/>
      <c r="G76" s="361"/>
      <c r="H76" s="362"/>
      <c r="I76" s="353"/>
      <c r="J76" s="378"/>
      <c r="K76" s="372"/>
      <c r="L76" s="376"/>
      <c r="M76" s="374"/>
      <c r="N76" s="369"/>
      <c r="O76" s="372"/>
      <c r="P76" s="376"/>
      <c r="Q76" s="371"/>
      <c r="R76" s="207" t="s">
        <v>193</v>
      </c>
      <c r="S76" s="205"/>
      <c r="T76" s="205"/>
      <c r="U76" s="205"/>
      <c r="V76" s="204" t="str">
        <f t="shared" ref="V76:V80" si="97">+CONCATENATE(S76," ",T76," ",U76)</f>
        <v xml:space="preserve">  </v>
      </c>
      <c r="W76" s="123" t="str">
        <f t="shared" si="93"/>
        <v/>
      </c>
      <c r="X76" s="79"/>
      <c r="Y76" s="79"/>
      <c r="Z76" s="118" t="str">
        <f>IF(AND(X76="Preventivo",Y76="Automático"),"50%",IF(AND(X76="Preventivo",Y76="Manual"),"40%",IF(AND(X76="Detectivo",Y76="Automático"),"40%",IF(AND(X76="Detectivo",Y76="Manual"),"30%",IF(AND(X76="Correctivo",Y76="Automático"),"35%",IF(AND(X76="Correctivo",Y76="Manual"),"25%",""))))))</f>
        <v/>
      </c>
      <c r="AA76" s="79"/>
      <c r="AB76" s="79"/>
      <c r="AC76" s="79"/>
      <c r="AD76" s="120" t="str">
        <f t="shared" si="95"/>
        <v/>
      </c>
      <c r="AE76" s="368"/>
      <c r="AF76" s="118" t="str">
        <f>+AD76</f>
        <v/>
      </c>
      <c r="AG76" s="368"/>
      <c r="AH76" s="117" t="str">
        <f>IFERROR(IF(AND(W74="Impacto",W75="Impacto",W76="Impacto"),(AH75-(+AH75*Z76)),IF(W76="Impacto",(P74-(+P74*Z76)),IF(W76="Probabilidad",AH75,""))),"")</f>
        <v/>
      </c>
      <c r="AI76" s="370"/>
      <c r="AJ76" s="367"/>
      <c r="AK76" s="74"/>
      <c r="AL76" s="80"/>
      <c r="AM76" s="205"/>
      <c r="AN76" s="205"/>
      <c r="AO76" s="378"/>
      <c r="AP76" s="386"/>
      <c r="AQ76" s="379"/>
      <c r="AR76" s="379"/>
      <c r="AS76" s="379"/>
    </row>
    <row r="77" spans="1:45" s="73" customFormat="1" ht="150" customHeight="1" x14ac:dyDescent="0.25">
      <c r="A77" s="363"/>
      <c r="B77" s="361"/>
      <c r="C77" s="361"/>
      <c r="D77" s="361"/>
      <c r="E77" s="361"/>
      <c r="F77" s="361"/>
      <c r="G77" s="361"/>
      <c r="H77" s="362"/>
      <c r="I77" s="353"/>
      <c r="J77" s="378"/>
      <c r="K77" s="372"/>
      <c r="L77" s="376"/>
      <c r="M77" s="374"/>
      <c r="N77" s="369"/>
      <c r="O77" s="372"/>
      <c r="P77" s="376"/>
      <c r="Q77" s="371"/>
      <c r="R77" s="207" t="s">
        <v>192</v>
      </c>
      <c r="S77" s="205"/>
      <c r="T77" s="205"/>
      <c r="U77" s="205"/>
      <c r="V77" s="204" t="str">
        <f t="shared" si="97"/>
        <v xml:space="preserve">  </v>
      </c>
      <c r="W77" s="123" t="str">
        <f t="shared" si="93"/>
        <v/>
      </c>
      <c r="X77" s="79"/>
      <c r="Y77" s="79"/>
      <c r="Z77" s="118" t="str">
        <f t="shared" ref="Z77:Z79" si="98">IF(AND(X77="Preventivo",Y77="Automático"),"50%",IF(AND(X77="Preventivo",Y77="Manual"),"40%",IF(AND(X77="Detectivo",Y77="Automático"),"40%",IF(AND(X77="Detectivo",Y77="Manual"),"30%",IF(AND(X77="Correctivo",Y77="Automático"),"35%",IF(AND(X77="Correctivo",Y77="Manual"),"25%",""))))))</f>
        <v/>
      </c>
      <c r="AA77" s="79"/>
      <c r="AB77" s="79"/>
      <c r="AC77" s="79"/>
      <c r="AD77" s="120" t="str">
        <f t="shared" si="95"/>
        <v/>
      </c>
      <c r="AE77" s="368"/>
      <c r="AF77" s="118" t="str">
        <f t="shared" ref="AF77:AF79" si="99">+AD77</f>
        <v/>
      </c>
      <c r="AG77" s="368"/>
      <c r="AH77" s="117" t="str">
        <f>IFERROR(IF(AND(W76="Impacto",W77="Impacto"),(AH76-(+AH76*Z77)),IF(W77="Impacto",(P74-(+P74*Z77)),IF(W77="Probabilidad",AH76,""))),"")</f>
        <v/>
      </c>
      <c r="AI77" s="370"/>
      <c r="AJ77" s="367"/>
      <c r="AK77" s="74"/>
      <c r="AL77" s="80"/>
      <c r="AM77" s="205"/>
      <c r="AN77" s="205"/>
      <c r="AO77" s="378"/>
      <c r="AP77" s="386"/>
      <c r="AQ77" s="379"/>
      <c r="AR77" s="379"/>
      <c r="AS77" s="379"/>
    </row>
    <row r="78" spans="1:45" s="73" customFormat="1" ht="150" customHeight="1" x14ac:dyDescent="0.25">
      <c r="A78" s="363"/>
      <c r="B78" s="361"/>
      <c r="C78" s="361"/>
      <c r="D78" s="361"/>
      <c r="E78" s="361"/>
      <c r="F78" s="361"/>
      <c r="G78" s="361"/>
      <c r="H78" s="362"/>
      <c r="I78" s="353"/>
      <c r="J78" s="378"/>
      <c r="K78" s="372"/>
      <c r="L78" s="376"/>
      <c r="M78" s="374"/>
      <c r="N78" s="369"/>
      <c r="O78" s="372"/>
      <c r="P78" s="376"/>
      <c r="Q78" s="371"/>
      <c r="R78" s="207" t="s">
        <v>191</v>
      </c>
      <c r="S78" s="205"/>
      <c r="T78" s="205"/>
      <c r="U78" s="205"/>
      <c r="V78" s="204" t="str">
        <f t="shared" si="97"/>
        <v xml:space="preserve">  </v>
      </c>
      <c r="W78" s="123" t="str">
        <f t="shared" si="93"/>
        <v/>
      </c>
      <c r="X78" s="79"/>
      <c r="Y78" s="79"/>
      <c r="Z78" s="118" t="str">
        <f t="shared" si="98"/>
        <v/>
      </c>
      <c r="AA78" s="79"/>
      <c r="AB78" s="79"/>
      <c r="AC78" s="79"/>
      <c r="AD78" s="120" t="str">
        <f t="shared" si="95"/>
        <v/>
      </c>
      <c r="AE78" s="368"/>
      <c r="AF78" s="118" t="str">
        <f t="shared" si="99"/>
        <v/>
      </c>
      <c r="AG78" s="368"/>
      <c r="AH78" s="117" t="str">
        <f>IFERROR(IF(AND(W77="Impacto",W78="Impacto"),(AH77-(+AH77*Z78)),IF(W78="Impacto",(P74-(+P74*Z78)),IF(W78="Probabilidad",AH77,""))),"")</f>
        <v/>
      </c>
      <c r="AI78" s="370"/>
      <c r="AJ78" s="367"/>
      <c r="AK78" s="74"/>
      <c r="AL78" s="80"/>
      <c r="AM78" s="205"/>
      <c r="AN78" s="205"/>
      <c r="AO78" s="378"/>
      <c r="AP78" s="386"/>
      <c r="AQ78" s="379"/>
      <c r="AR78" s="379"/>
      <c r="AS78" s="379"/>
    </row>
    <row r="79" spans="1:45" s="73" customFormat="1" ht="150" customHeight="1" x14ac:dyDescent="0.25">
      <c r="A79" s="363"/>
      <c r="B79" s="361"/>
      <c r="C79" s="361"/>
      <c r="D79" s="361"/>
      <c r="E79" s="361"/>
      <c r="F79" s="361"/>
      <c r="G79" s="361"/>
      <c r="H79" s="362"/>
      <c r="I79" s="353"/>
      <c r="J79" s="378"/>
      <c r="K79" s="372"/>
      <c r="L79" s="376"/>
      <c r="M79" s="374"/>
      <c r="N79" s="369"/>
      <c r="O79" s="372"/>
      <c r="P79" s="376"/>
      <c r="Q79" s="371"/>
      <c r="R79" s="207" t="s">
        <v>449</v>
      </c>
      <c r="S79" s="205"/>
      <c r="T79" s="205"/>
      <c r="U79" s="205"/>
      <c r="V79" s="204" t="str">
        <f t="shared" si="97"/>
        <v xml:space="preserve">  </v>
      </c>
      <c r="W79" s="123" t="str">
        <f t="shared" si="93"/>
        <v/>
      </c>
      <c r="X79" s="79"/>
      <c r="Y79" s="79"/>
      <c r="Z79" s="118" t="str">
        <f t="shared" si="98"/>
        <v/>
      </c>
      <c r="AA79" s="79"/>
      <c r="AB79" s="79"/>
      <c r="AC79" s="79"/>
      <c r="AD79" s="120" t="str">
        <f t="shared" si="95"/>
        <v/>
      </c>
      <c r="AE79" s="368"/>
      <c r="AF79" s="118" t="str">
        <f t="shared" si="99"/>
        <v/>
      </c>
      <c r="AG79" s="368"/>
      <c r="AH79" s="117" t="str">
        <f>IFERROR(IF(AND(W77="Impacto",W78="Impacto",W79="Impacto"),(AH78-(+AH78*Z79)),IF(W79="Impacto",(P74-(+P74*Z79)),IF(W79="Probabilidad",AH78,""))),"")</f>
        <v/>
      </c>
      <c r="AI79" s="370"/>
      <c r="AJ79" s="367"/>
      <c r="AK79" s="74"/>
      <c r="AL79" s="80"/>
      <c r="AM79" s="205"/>
      <c r="AN79" s="205"/>
      <c r="AO79" s="378"/>
      <c r="AP79" s="386"/>
      <c r="AQ79" s="379"/>
      <c r="AR79" s="379"/>
      <c r="AS79" s="379"/>
    </row>
    <row r="80" spans="1:45" s="73" customFormat="1" ht="150" customHeight="1" thickBot="1" x14ac:dyDescent="0.3">
      <c r="A80" s="363"/>
      <c r="B80" s="361"/>
      <c r="C80" s="361"/>
      <c r="D80" s="361"/>
      <c r="E80" s="361"/>
      <c r="F80" s="361"/>
      <c r="G80" s="361"/>
      <c r="H80" s="362"/>
      <c r="I80" s="354"/>
      <c r="J80" s="378"/>
      <c r="K80" s="372"/>
      <c r="L80" s="376"/>
      <c r="M80" s="375"/>
      <c r="N80" s="369"/>
      <c r="O80" s="372"/>
      <c r="P80" s="376"/>
      <c r="Q80" s="371"/>
      <c r="R80" s="207" t="s">
        <v>450</v>
      </c>
      <c r="S80" s="205"/>
      <c r="T80" s="205"/>
      <c r="U80" s="205"/>
      <c r="V80" s="204" t="str">
        <f t="shared" si="97"/>
        <v xml:space="preserve">  </v>
      </c>
      <c r="W80" s="123" t="str">
        <f t="shared" si="93"/>
        <v/>
      </c>
      <c r="X80" s="79"/>
      <c r="Y80" s="79"/>
      <c r="Z80" s="118" t="str">
        <f>IF(AND(X80="Preventivo",Y80="Automático"),"50%",IF(AND(X80="Preventivo",Y80="Manual"),"40%",IF(AND(X80="Detectivo",Y80="Automático"),"40%",IF(AND(X80="Detectivo",Y80="Manual"),"30%",IF(AND(X80="Correctivo",Y80="Automático"),"35%",IF(AND(X80="Correctivo",Y80="Manual"),"25%",""))))))</f>
        <v/>
      </c>
      <c r="AA80" s="79"/>
      <c r="AB80" s="79"/>
      <c r="AC80" s="79"/>
      <c r="AD80" s="120" t="str">
        <f t="shared" si="95"/>
        <v/>
      </c>
      <c r="AE80" s="368"/>
      <c r="AF80" s="118" t="str">
        <f>+AD80</f>
        <v/>
      </c>
      <c r="AG80" s="368"/>
      <c r="AH80" s="117" t="str">
        <f>IFERROR(IF(AND(W77="Impacto",W78="Impacto",W79="Impacto",W80="Impacto"),(AH79-(+AH79*Z80)),IF(W80="Impacto",(P74-(+P74*Z80)),IF(W80="Probabilidad",AH79,""))),"")</f>
        <v/>
      </c>
      <c r="AI80" s="370"/>
      <c r="AJ80" s="367"/>
      <c r="AK80" s="74"/>
      <c r="AL80" s="80"/>
      <c r="AM80" s="205"/>
      <c r="AN80" s="205"/>
      <c r="AO80" s="378"/>
      <c r="AP80" s="387"/>
      <c r="AQ80" s="379"/>
      <c r="AR80" s="379"/>
      <c r="AS80" s="379"/>
    </row>
    <row r="81" spans="1:45" s="73" customFormat="1" ht="150" customHeight="1" x14ac:dyDescent="0.25">
      <c r="A81" s="363" t="s">
        <v>307</v>
      </c>
      <c r="B81" s="361"/>
      <c r="C81" s="361"/>
      <c r="D81" s="360"/>
      <c r="E81" s="360"/>
      <c r="F81" s="361"/>
      <c r="G81" s="361"/>
      <c r="H81" s="362" t="str">
        <f t="shared" ref="H81" si="100">+CONCATENATE(E81," ",F81," ",G81)</f>
        <v xml:space="preserve">  </v>
      </c>
      <c r="I81" s="352"/>
      <c r="J81" s="378"/>
      <c r="K81" s="372" t="str">
        <f>IF(J81&lt;=0,"",IF(J81&lt;=3,"Muy Baja",IF(J81&lt;=34,"Baja",IF(J81&lt;=600,"Media",IF(J81&lt;=6000,"Alta","Muy Alta")))))</f>
        <v/>
      </c>
      <c r="L81" s="376" t="str">
        <f>IF(K81="","",IF(K81="Muy Baja",0.2,IF(K81="Baja",0.4,IF(K81="Media",0.6,IF(K81="Alta",0.8,IF(K81="Muy Alta",1,))))))</f>
        <v/>
      </c>
      <c r="M81" s="373"/>
      <c r="N81" s="369">
        <f ca="1">IF(NOT(ISERROR(MATCH(M81,'Tabla Impacto'!$B$222:$B$224,0))),'Tabla Impacto'!$F$224,M81)</f>
        <v>0</v>
      </c>
      <c r="O81" s="372" t="str">
        <f ca="1">IF(OR(N81='Tabla Impacto'!$C$12,N81='Tabla Impacto'!$D$12),"Leve",IF(OR(N81='Tabla Impacto'!$C$13,N81='Tabla Impacto'!$D$13),"Menor",IF(OR(N81='Tabla Impacto'!$C$14,N81='Tabla Impacto'!$D$14),"Moderado",IF(OR(N81='Tabla Impacto'!$C$15,N81='Tabla Impacto'!$D$15),"Mayor",IF(OR(N81='Tabla Impacto'!$C$16,N81='Tabla Impacto'!$D$16),"Catastrófico","")))))</f>
        <v/>
      </c>
      <c r="P81" s="376" t="str">
        <f ca="1">IF(O81="","",IF(O81="Leve",0.2,IF(O81="Menor",0.4,IF(O81="Moderado",0.6,IF(O81="Mayor",0.8,IF(O81="Catastrófico",1,))))))</f>
        <v/>
      </c>
      <c r="Q81" s="371" t="str">
        <f ca="1">IF(OR(AND(K81="Muy Baja",O81="Leve"),AND(K81="Muy Baja",O81="Menor"),AND(K81="Baja",O81="Leve")),"Bajo",IF(OR(AND(K81="Muy baja",O81="Moderado"),AND(K81="Baja",O81="Menor"),AND(K81="Baja",O81="Moderado"),AND(K81="Media",O81="Leve"),AND(K81="Media",O81="Menor"),AND(K81="Media",O81="Moderado"),AND(K81="Alta",O81="Leve"),AND(K81="Alta",O81="Menor")),"Moderado",IF(OR(AND(K81="Muy Baja",O81="Mayor"),AND(K81="Baja",O81="Mayor"),AND(K81="Media",O81="Mayor"),AND(K81="Alta",O81="Moderado"),AND(K81="Alta",O81="Mayor"),AND(K81="Muy Alta",O81="Leve"),AND(K81="Muy Alta",O81="Menor"),AND(K81="Muy Alta",O81="Moderado"),AND(K81="Muy Alta",O81="Mayor")),"Alto",IF(OR(AND(K81="Muy Baja",O81="Catastrófico"),AND(K81="Baja",O81="Catastrófico"),AND(K81="Media",O81="Catastrófico"),AND(K81="Alta",O81="Catastrófico"),AND(K81="Muy Alta",O81="Catastrófico")),"Extremo",""))))</f>
        <v/>
      </c>
      <c r="R81" s="208" t="s">
        <v>195</v>
      </c>
      <c r="S81" s="205"/>
      <c r="T81" s="205"/>
      <c r="U81" s="205"/>
      <c r="V81" s="204" t="str">
        <f>+CONCATENATE(S81," ",T81," ",U81)</f>
        <v xml:space="preserve">  </v>
      </c>
      <c r="W81" s="123" t="str">
        <f t="shared" ref="W81:W94" si="101">IF(OR(X81="Preventivo",X81="Detectivo"),"Probabilidad",IF(X81="Correctivo","Impacto",""))</f>
        <v/>
      </c>
      <c r="X81" s="79"/>
      <c r="Y81" s="79"/>
      <c r="Z81" s="118" t="str">
        <f>IF(AND(X81="Preventivo",Y81="Automático"),"50%",IF(AND(X81="Preventivo",Y81="Manual"),"40%",IF(AND(X81="Detectivo",Y81="Automático"),"40%",IF(AND(X81="Detectivo",Y81="Manual"),"30%",IF(AND(X81="Correctivo",Y81="Automático"),"35%",IF(AND(X81="Correctivo",Y81="Manual"),"25%",""))))))</f>
        <v/>
      </c>
      <c r="AA81" s="79"/>
      <c r="AB81" s="79"/>
      <c r="AC81" s="79"/>
      <c r="AD81" s="120" t="str">
        <f>IFERROR(IF(W81="Probabilidad",(L81-(+L81*Z81)),IF(W81="Impacto",L81,"")),"")</f>
        <v/>
      </c>
      <c r="AE81" s="368" t="str">
        <f>IFERROR(LOOKUP(LOOKUP(2,1/(AD81:AD87&lt;&gt;""),AD81:AD87),'Opciones Tratamiento'!$I$2:$I$6,'Opciones Tratamiento'!$J$2:$J$6),"")</f>
        <v/>
      </c>
      <c r="AF81" s="118" t="str">
        <f>+AD81</f>
        <v/>
      </c>
      <c r="AG81" s="368" t="str">
        <f>IFERROR(LOOKUP(LOOKUP(2,1/(AH81:AH87&lt;&gt;""),AH81:AH87),'Opciones Tratamiento'!L2:M6),"")</f>
        <v/>
      </c>
      <c r="AH81" s="117" t="str">
        <f>IFERROR(IF(W81="Impacto",(P81-(+P81*Z81)),IF(W81="Probabilidad",P81,"")),"")</f>
        <v/>
      </c>
      <c r="AI81" s="370" t="str">
        <f>IFERROR(IF(OR(AND(AE81="Muy Baja",AG81="Leve"),AND(AE81="Muy Baja",AG81="Menor"),AND(AE81="Baja",AG81="Leve")),"Bajo",IF(OR(AND(AE81="Muy baja",AG81="Moderado"),AND(AE81="Baja",AG81="Menor"),AND(AE81="Baja",AG81="Moderado"),AND(AE81="Media",AG81="Leve"),AND(AE81="Media",AG81="Menor"),AND(AE81="Media",AG81="Moderado"),AND(AE81="Alta",AG81="Leve"),AND(AE81="Alta",AG81="Menor")),"Moderado",IF(OR(AND(AE81="Muy Baja",AG81="Mayor"),AND(AE81="Baja",AG81="Mayor"),AND(AE81="Media",AG81="Mayor"),AND(AE81="Alta",AG81="Moderado"),AND(AE81="Alta",AG81="Mayor"),AND(AE81="Muy Alta",AG81="Leve"),AND(AE81="Muy Alta",AG81="Menor"),AND(AE81="Muy Alta",AG81="Moderado"),AND(AE81="Muy Alta",AG81="Mayor")),"Alto",IF(OR(AND(AE81="Muy Baja",AG81="Catastrófico"),AND(AE81="Baja",AG81="Catastrófico"),AND(AE81="Media",AG81="Catastrófico"),AND(AE81="Alta",AG81="Catastrófico"),AND(AE81="Muy Alta",AG81="Catastrófico")),"Extremo","")))),"")</f>
        <v/>
      </c>
      <c r="AJ81" s="367"/>
      <c r="AK81" s="74"/>
      <c r="AL81" s="208" t="s">
        <v>282</v>
      </c>
      <c r="AM81" s="205"/>
      <c r="AN81" s="205"/>
      <c r="AO81" s="378"/>
      <c r="AP81" s="385"/>
      <c r="AQ81" s="379"/>
      <c r="AR81" s="379"/>
      <c r="AS81" s="379"/>
    </row>
    <row r="82" spans="1:45" s="73" customFormat="1" ht="150" customHeight="1" x14ac:dyDescent="0.25">
      <c r="A82" s="363"/>
      <c r="B82" s="361"/>
      <c r="C82" s="361"/>
      <c r="D82" s="361"/>
      <c r="E82" s="361"/>
      <c r="F82" s="361"/>
      <c r="G82" s="361"/>
      <c r="H82" s="362"/>
      <c r="I82" s="353"/>
      <c r="J82" s="378"/>
      <c r="K82" s="372"/>
      <c r="L82" s="376"/>
      <c r="M82" s="374"/>
      <c r="N82" s="369"/>
      <c r="O82" s="372"/>
      <c r="P82" s="376"/>
      <c r="Q82" s="371"/>
      <c r="R82" s="207" t="s">
        <v>194</v>
      </c>
      <c r="S82" s="205"/>
      <c r="T82" s="205"/>
      <c r="U82" s="205"/>
      <c r="V82" s="204" t="str">
        <f>+CONCATENATE(S82," ",T82," ",U82)</f>
        <v xml:space="preserve">  </v>
      </c>
      <c r="W82" s="123" t="str">
        <f t="shared" si="101"/>
        <v/>
      </c>
      <c r="X82" s="79"/>
      <c r="Y82" s="79"/>
      <c r="Z82" s="118" t="str">
        <f t="shared" ref="Z82" si="102">IF(AND(X82="Preventivo",Y82="Automático"),"50%",IF(AND(X82="Preventivo",Y82="Manual"),"40%",IF(AND(X82="Detectivo",Y82="Automático"),"40%",IF(AND(X82="Detectivo",Y82="Manual"),"30%",IF(AND(X82="Correctivo",Y82="Automático"),"35%",IF(AND(X82="Correctivo",Y82="Manual"),"25%",""))))))</f>
        <v/>
      </c>
      <c r="AA82" s="79"/>
      <c r="AB82" s="79"/>
      <c r="AC82" s="79"/>
      <c r="AD82" s="120" t="str">
        <f t="shared" ref="AD82:AD87" si="103">IFERROR(IF(AND(W81="Probabilidad",W82="Probabilidad"),(AF81-(+AF81*Z82)),IF(W82="Probabilidad",(L81-(+L81*Z82)),IF(W82="Impacto",AF81,""))),"")</f>
        <v/>
      </c>
      <c r="AE82" s="368"/>
      <c r="AF82" s="118" t="str">
        <f t="shared" ref="AF82" si="104">+AD82</f>
        <v/>
      </c>
      <c r="AG82" s="368"/>
      <c r="AH82" s="117" t="str">
        <f>IFERROR(IF(AND(W81="Impacto",W82="Impacto"),(AH81-(+AH81*Z82)),IF(W82="Impacto",(P81-(+P81*Z82)),IF(W82="Probabilidad",AH81,""))),"")</f>
        <v/>
      </c>
      <c r="AI82" s="370"/>
      <c r="AJ82" s="367"/>
      <c r="AK82" s="74"/>
      <c r="AL82" s="207" t="s">
        <v>283</v>
      </c>
      <c r="AM82" s="205"/>
      <c r="AN82" s="205"/>
      <c r="AO82" s="378"/>
      <c r="AP82" s="386"/>
      <c r="AQ82" s="379"/>
      <c r="AR82" s="379"/>
      <c r="AS82" s="379"/>
    </row>
    <row r="83" spans="1:45" s="73" customFormat="1" ht="150" customHeight="1" x14ac:dyDescent="0.25">
      <c r="A83" s="363"/>
      <c r="B83" s="361"/>
      <c r="C83" s="361"/>
      <c r="D83" s="361"/>
      <c r="E83" s="361"/>
      <c r="F83" s="361"/>
      <c r="G83" s="361"/>
      <c r="H83" s="362"/>
      <c r="I83" s="353"/>
      <c r="J83" s="378"/>
      <c r="K83" s="372"/>
      <c r="L83" s="376"/>
      <c r="M83" s="374"/>
      <c r="N83" s="369"/>
      <c r="O83" s="372"/>
      <c r="P83" s="376"/>
      <c r="Q83" s="371"/>
      <c r="R83" s="207" t="s">
        <v>193</v>
      </c>
      <c r="S83" s="205"/>
      <c r="T83" s="205"/>
      <c r="U83" s="205"/>
      <c r="V83" s="204" t="str">
        <f t="shared" ref="V83:V87" si="105">+CONCATENATE(S83," ",T83," ",U83)</f>
        <v xml:space="preserve">  </v>
      </c>
      <c r="W83" s="123" t="str">
        <f t="shared" si="101"/>
        <v/>
      </c>
      <c r="X83" s="79"/>
      <c r="Y83" s="79"/>
      <c r="Z83" s="118" t="str">
        <f>IF(AND(X83="Preventivo",Y83="Automático"),"50%",IF(AND(X83="Preventivo",Y83="Manual"),"40%",IF(AND(X83="Detectivo",Y83="Automático"),"40%",IF(AND(X83="Detectivo",Y83="Manual"),"30%",IF(AND(X83="Correctivo",Y83="Automático"),"35%",IF(AND(X83="Correctivo",Y83="Manual"),"25%",""))))))</f>
        <v/>
      </c>
      <c r="AA83" s="79"/>
      <c r="AB83" s="79"/>
      <c r="AC83" s="79"/>
      <c r="AD83" s="120" t="str">
        <f t="shared" si="103"/>
        <v/>
      </c>
      <c r="AE83" s="368"/>
      <c r="AF83" s="118" t="str">
        <f>+AD83</f>
        <v/>
      </c>
      <c r="AG83" s="368"/>
      <c r="AH83" s="117" t="str">
        <f>IFERROR(IF(AND(W81="Impacto",W82="Impacto",W83="Impacto"),(AH82-(+AH82*Z83)),IF(W83="Impacto",(P81-(+P81*Z83)),IF(W83="Probabilidad",AH82,""))),"")</f>
        <v/>
      </c>
      <c r="AI83" s="370"/>
      <c r="AJ83" s="367"/>
      <c r="AK83" s="74"/>
      <c r="AL83" s="80"/>
      <c r="AM83" s="205"/>
      <c r="AN83" s="205"/>
      <c r="AO83" s="378"/>
      <c r="AP83" s="386"/>
      <c r="AQ83" s="379"/>
      <c r="AR83" s="379"/>
      <c r="AS83" s="379"/>
    </row>
    <row r="84" spans="1:45" s="73" customFormat="1" ht="150" customHeight="1" x14ac:dyDescent="0.25">
      <c r="A84" s="363"/>
      <c r="B84" s="361"/>
      <c r="C84" s="361"/>
      <c r="D84" s="361"/>
      <c r="E84" s="361"/>
      <c r="F84" s="361"/>
      <c r="G84" s="361"/>
      <c r="H84" s="362"/>
      <c r="I84" s="353"/>
      <c r="J84" s="378"/>
      <c r="K84" s="372"/>
      <c r="L84" s="376"/>
      <c r="M84" s="374"/>
      <c r="N84" s="369"/>
      <c r="O84" s="372"/>
      <c r="P84" s="376"/>
      <c r="Q84" s="371"/>
      <c r="R84" s="207" t="s">
        <v>192</v>
      </c>
      <c r="S84" s="205"/>
      <c r="T84" s="205"/>
      <c r="U84" s="205"/>
      <c r="V84" s="204" t="str">
        <f t="shared" si="105"/>
        <v xml:space="preserve">  </v>
      </c>
      <c r="W84" s="123" t="str">
        <f t="shared" si="101"/>
        <v/>
      </c>
      <c r="X84" s="79"/>
      <c r="Y84" s="79"/>
      <c r="Z84" s="118" t="str">
        <f t="shared" ref="Z84:Z86" si="106">IF(AND(X84="Preventivo",Y84="Automático"),"50%",IF(AND(X84="Preventivo",Y84="Manual"),"40%",IF(AND(X84="Detectivo",Y84="Automático"),"40%",IF(AND(X84="Detectivo",Y84="Manual"),"30%",IF(AND(X84="Correctivo",Y84="Automático"),"35%",IF(AND(X84="Correctivo",Y84="Manual"),"25%",""))))))</f>
        <v/>
      </c>
      <c r="AA84" s="79"/>
      <c r="AB84" s="79"/>
      <c r="AC84" s="79"/>
      <c r="AD84" s="120" t="str">
        <f t="shared" si="103"/>
        <v/>
      </c>
      <c r="AE84" s="368"/>
      <c r="AF84" s="118" t="str">
        <f t="shared" ref="AF84:AF86" si="107">+AD84</f>
        <v/>
      </c>
      <c r="AG84" s="368"/>
      <c r="AH84" s="117" t="str">
        <f>IFERROR(IF(AND(W83="Impacto",W84="Impacto"),(AH83-(+AH83*Z84)),IF(W84="Impacto",(P81-(+P81*Z84)),IF(W84="Probabilidad",AH83,""))),"")</f>
        <v/>
      </c>
      <c r="AI84" s="370"/>
      <c r="AJ84" s="367"/>
      <c r="AK84" s="74"/>
      <c r="AL84" s="80"/>
      <c r="AM84" s="205"/>
      <c r="AN84" s="205"/>
      <c r="AO84" s="378"/>
      <c r="AP84" s="386"/>
      <c r="AQ84" s="379"/>
      <c r="AR84" s="379"/>
      <c r="AS84" s="379"/>
    </row>
    <row r="85" spans="1:45" s="73" customFormat="1" ht="150" customHeight="1" x14ac:dyDescent="0.25">
      <c r="A85" s="363"/>
      <c r="B85" s="361"/>
      <c r="C85" s="361"/>
      <c r="D85" s="361"/>
      <c r="E85" s="361"/>
      <c r="F85" s="361"/>
      <c r="G85" s="361"/>
      <c r="H85" s="362"/>
      <c r="I85" s="353"/>
      <c r="J85" s="378"/>
      <c r="K85" s="372"/>
      <c r="L85" s="376"/>
      <c r="M85" s="374"/>
      <c r="N85" s="369"/>
      <c r="O85" s="372"/>
      <c r="P85" s="376"/>
      <c r="Q85" s="371"/>
      <c r="R85" s="207" t="s">
        <v>191</v>
      </c>
      <c r="S85" s="205"/>
      <c r="T85" s="205"/>
      <c r="U85" s="205"/>
      <c r="V85" s="204" t="str">
        <f t="shared" si="105"/>
        <v xml:space="preserve">  </v>
      </c>
      <c r="W85" s="123" t="str">
        <f t="shared" si="101"/>
        <v/>
      </c>
      <c r="X85" s="79"/>
      <c r="Y85" s="79"/>
      <c r="Z85" s="118" t="str">
        <f t="shared" si="106"/>
        <v/>
      </c>
      <c r="AA85" s="79"/>
      <c r="AB85" s="79"/>
      <c r="AC85" s="79"/>
      <c r="AD85" s="120" t="str">
        <f t="shared" si="103"/>
        <v/>
      </c>
      <c r="AE85" s="368"/>
      <c r="AF85" s="118" t="str">
        <f t="shared" si="107"/>
        <v/>
      </c>
      <c r="AG85" s="368"/>
      <c r="AH85" s="117" t="str">
        <f>IFERROR(IF(AND(W84="Impacto",W85="Impacto"),(AH84-(+AH84*Z85)),IF(W85="Impacto",(P81-(+P81*Z85)),IF(W85="Probabilidad",AH84,""))),"")</f>
        <v/>
      </c>
      <c r="AI85" s="370"/>
      <c r="AJ85" s="367"/>
      <c r="AK85" s="74"/>
      <c r="AL85" s="80"/>
      <c r="AM85" s="205"/>
      <c r="AN85" s="205"/>
      <c r="AO85" s="378"/>
      <c r="AP85" s="386"/>
      <c r="AQ85" s="379"/>
      <c r="AR85" s="379"/>
      <c r="AS85" s="379"/>
    </row>
    <row r="86" spans="1:45" s="73" customFormat="1" ht="150" customHeight="1" x14ac:dyDescent="0.25">
      <c r="A86" s="363"/>
      <c r="B86" s="361"/>
      <c r="C86" s="361"/>
      <c r="D86" s="361"/>
      <c r="E86" s="361"/>
      <c r="F86" s="361"/>
      <c r="G86" s="361"/>
      <c r="H86" s="362"/>
      <c r="I86" s="353"/>
      <c r="J86" s="378"/>
      <c r="K86" s="372"/>
      <c r="L86" s="376"/>
      <c r="M86" s="374"/>
      <c r="N86" s="369"/>
      <c r="O86" s="372"/>
      <c r="P86" s="376"/>
      <c r="Q86" s="371"/>
      <c r="R86" s="207" t="s">
        <v>449</v>
      </c>
      <c r="S86" s="205"/>
      <c r="T86" s="205"/>
      <c r="U86" s="205"/>
      <c r="V86" s="204" t="str">
        <f t="shared" si="105"/>
        <v xml:space="preserve">  </v>
      </c>
      <c r="W86" s="123" t="str">
        <f t="shared" si="101"/>
        <v/>
      </c>
      <c r="X86" s="79"/>
      <c r="Y86" s="79"/>
      <c r="Z86" s="118" t="str">
        <f t="shared" si="106"/>
        <v/>
      </c>
      <c r="AA86" s="79"/>
      <c r="AB86" s="79"/>
      <c r="AC86" s="79"/>
      <c r="AD86" s="120" t="str">
        <f t="shared" si="103"/>
        <v/>
      </c>
      <c r="AE86" s="368"/>
      <c r="AF86" s="118" t="str">
        <f t="shared" si="107"/>
        <v/>
      </c>
      <c r="AG86" s="368"/>
      <c r="AH86" s="117" t="str">
        <f>IFERROR(IF(AND(W84="Impacto",W85="Impacto",W86="Impacto"),(AH85-(+AH85*Z86)),IF(W86="Impacto",(P81-(+P81*Z86)),IF(W86="Probabilidad",AH85,""))),"")</f>
        <v/>
      </c>
      <c r="AI86" s="370"/>
      <c r="AJ86" s="367"/>
      <c r="AK86" s="74"/>
      <c r="AL86" s="80"/>
      <c r="AM86" s="205"/>
      <c r="AN86" s="205"/>
      <c r="AO86" s="378"/>
      <c r="AP86" s="386"/>
      <c r="AQ86" s="379"/>
      <c r="AR86" s="379"/>
      <c r="AS86" s="379"/>
    </row>
    <row r="87" spans="1:45" s="73" customFormat="1" ht="150" customHeight="1" thickBot="1" x14ac:dyDescent="0.3">
      <c r="A87" s="363"/>
      <c r="B87" s="361"/>
      <c r="C87" s="361"/>
      <c r="D87" s="361"/>
      <c r="E87" s="361"/>
      <c r="F87" s="361"/>
      <c r="G87" s="361"/>
      <c r="H87" s="362"/>
      <c r="I87" s="354"/>
      <c r="J87" s="378"/>
      <c r="K87" s="372"/>
      <c r="L87" s="376"/>
      <c r="M87" s="375"/>
      <c r="N87" s="369"/>
      <c r="O87" s="372"/>
      <c r="P87" s="376"/>
      <c r="Q87" s="371"/>
      <c r="R87" s="207" t="s">
        <v>450</v>
      </c>
      <c r="S87" s="205"/>
      <c r="T87" s="205"/>
      <c r="U87" s="205"/>
      <c r="V87" s="204" t="str">
        <f t="shared" si="105"/>
        <v xml:space="preserve">  </v>
      </c>
      <c r="W87" s="123" t="str">
        <f t="shared" si="101"/>
        <v/>
      </c>
      <c r="X87" s="79"/>
      <c r="Y87" s="79"/>
      <c r="Z87" s="118" t="str">
        <f>IF(AND(X87="Preventivo",Y87="Automático"),"50%",IF(AND(X87="Preventivo",Y87="Manual"),"40%",IF(AND(X87="Detectivo",Y87="Automático"),"40%",IF(AND(X87="Detectivo",Y87="Manual"),"30%",IF(AND(X87="Correctivo",Y87="Automático"),"35%",IF(AND(X87="Correctivo",Y87="Manual"),"25%",""))))))</f>
        <v/>
      </c>
      <c r="AA87" s="79"/>
      <c r="AB87" s="79"/>
      <c r="AC87" s="79"/>
      <c r="AD87" s="120" t="str">
        <f t="shared" si="103"/>
        <v/>
      </c>
      <c r="AE87" s="368"/>
      <c r="AF87" s="118" t="str">
        <f>+AD87</f>
        <v/>
      </c>
      <c r="AG87" s="368"/>
      <c r="AH87" s="117" t="str">
        <f>IFERROR(IF(AND(W84="Impacto",W85="Impacto",W86="Impacto",W87="Impacto"),(AH86-(+AH86*Z87)),IF(W87="Impacto",(P81-(+P81*Z87)),IF(W87="Probabilidad",AH86,""))),"")</f>
        <v/>
      </c>
      <c r="AI87" s="370"/>
      <c r="AJ87" s="367"/>
      <c r="AK87" s="74"/>
      <c r="AL87" s="80"/>
      <c r="AM87" s="205"/>
      <c r="AN87" s="205"/>
      <c r="AO87" s="378"/>
      <c r="AP87" s="387"/>
      <c r="AQ87" s="379"/>
      <c r="AR87" s="379"/>
      <c r="AS87" s="379"/>
    </row>
    <row r="88" spans="1:45" s="73" customFormat="1" ht="150" customHeight="1" x14ac:dyDescent="0.25">
      <c r="A88" s="363" t="s">
        <v>308</v>
      </c>
      <c r="B88" s="361"/>
      <c r="C88" s="361"/>
      <c r="D88" s="360"/>
      <c r="E88" s="360"/>
      <c r="F88" s="361"/>
      <c r="G88" s="361"/>
      <c r="H88" s="362" t="str">
        <f t="shared" ref="H88" si="108">+CONCATENATE(E88," ",F88," ",G88)</f>
        <v xml:space="preserve">  </v>
      </c>
      <c r="I88" s="352"/>
      <c r="J88" s="378"/>
      <c r="K88" s="372" t="str">
        <f>IF(J88&lt;=0,"",IF(J88&lt;=3,"Muy Baja",IF(J88&lt;=34,"Baja",IF(J88&lt;=600,"Media",IF(J88&lt;=6000,"Alta","Muy Alta")))))</f>
        <v/>
      </c>
      <c r="L88" s="376" t="str">
        <f>IF(K88="","",IF(K88="Muy Baja",0.2,IF(K88="Baja",0.4,IF(K88="Media",0.6,IF(K88="Alta",0.8,IF(K88="Muy Alta",1,))))))</f>
        <v/>
      </c>
      <c r="M88" s="373"/>
      <c r="N88" s="369">
        <f ca="1">IF(NOT(ISERROR(MATCH(M88,'Tabla Impacto'!$B$222:$B$224,0))),'Tabla Impacto'!$F$224,M88)</f>
        <v>0</v>
      </c>
      <c r="O88" s="372" t="str">
        <f ca="1">IF(OR(N88='Tabla Impacto'!$C$12,N88='Tabla Impacto'!$D$12),"Leve",IF(OR(N88='Tabla Impacto'!$C$13,N88='Tabla Impacto'!$D$13),"Menor",IF(OR(N88='Tabla Impacto'!$C$14,N88='Tabla Impacto'!$D$14),"Moderado",IF(OR(N88='Tabla Impacto'!$C$15,N88='Tabla Impacto'!$D$15),"Mayor",IF(OR(N88='Tabla Impacto'!$C$16,N88='Tabla Impacto'!$D$16),"Catastrófico","")))))</f>
        <v/>
      </c>
      <c r="P88" s="376" t="str">
        <f ca="1">IF(O88="","",IF(O88="Leve",0.2,IF(O88="Menor",0.4,IF(O88="Moderado",0.6,IF(O88="Mayor",0.8,IF(O88="Catastrófico",1,))))))</f>
        <v/>
      </c>
      <c r="Q88" s="371" t="str">
        <f ca="1">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
      </c>
      <c r="R88" s="208" t="s">
        <v>195</v>
      </c>
      <c r="S88" s="205"/>
      <c r="T88" s="205"/>
      <c r="U88" s="205"/>
      <c r="V88" s="204" t="str">
        <f>+CONCATENATE(S88," ",T88," ",U88)</f>
        <v xml:space="preserve">  </v>
      </c>
      <c r="W88" s="123" t="str">
        <f t="shared" si="101"/>
        <v/>
      </c>
      <c r="X88" s="79"/>
      <c r="Y88" s="79"/>
      <c r="Z88" s="118" t="str">
        <f>IF(AND(X88="Preventivo",Y88="Automático"),"50%",IF(AND(X88="Preventivo",Y88="Manual"),"40%",IF(AND(X88="Detectivo",Y88="Automático"),"40%",IF(AND(X88="Detectivo",Y88="Manual"),"30%",IF(AND(X88="Correctivo",Y88="Automático"),"35%",IF(AND(X88="Correctivo",Y88="Manual"),"25%",""))))))</f>
        <v/>
      </c>
      <c r="AA88" s="79"/>
      <c r="AB88" s="79"/>
      <c r="AC88" s="79"/>
      <c r="AD88" s="120" t="str">
        <f>IFERROR(IF(W88="Probabilidad",(L88-(+L88*Z88)),IF(W88="Impacto",L88,"")),"")</f>
        <v/>
      </c>
      <c r="AE88" s="368" t="str">
        <f>IFERROR(LOOKUP(LOOKUP(2,1/(AD88:AD94&lt;&gt;""),AD88:AD94),'Opciones Tratamiento'!$I$2:$I$6,'Opciones Tratamiento'!$J$2:$J$6),"")</f>
        <v/>
      </c>
      <c r="AF88" s="118" t="str">
        <f>+AD88</f>
        <v/>
      </c>
      <c r="AG88" s="368" t="str">
        <f>IFERROR(LOOKUP(LOOKUP(2,1/(AH88:AH94&lt;&gt;""),AH88:AH94),'Opciones Tratamiento'!L2:M6),"")</f>
        <v/>
      </c>
      <c r="AH88" s="117" t="str">
        <f>IFERROR(IF(W88="Impacto",(P88-(+P88*Z88)),IF(W88="Probabilidad",P88,"")),"")</f>
        <v/>
      </c>
      <c r="AI88" s="370" t="str">
        <f>IFERROR(IF(OR(AND(AE88="Muy Baja",AG88="Leve"),AND(AE88="Muy Baja",AG88="Menor"),AND(AE88="Baja",AG88="Leve")),"Bajo",IF(OR(AND(AE88="Muy baja",AG88="Moderado"),AND(AE88="Baja",AG88="Menor"),AND(AE88="Baja",AG88="Moderado"),AND(AE88="Media",AG88="Leve"),AND(AE88="Media",AG88="Menor"),AND(AE88="Media",AG88="Moderado"),AND(AE88="Alta",AG88="Leve"),AND(AE88="Alta",AG88="Menor")),"Moderado",IF(OR(AND(AE88="Muy Baja",AG88="Mayor"),AND(AE88="Baja",AG88="Mayor"),AND(AE88="Media",AG88="Mayor"),AND(AE88="Alta",AG88="Moderado"),AND(AE88="Alta",AG88="Mayor"),AND(AE88="Muy Alta",AG88="Leve"),AND(AE88="Muy Alta",AG88="Menor"),AND(AE88="Muy Alta",AG88="Moderado"),AND(AE88="Muy Alta",AG88="Mayor")),"Alto",IF(OR(AND(AE88="Muy Baja",AG88="Catastrófico"),AND(AE88="Baja",AG88="Catastrófico"),AND(AE88="Media",AG88="Catastrófico"),AND(AE88="Alta",AG88="Catastrófico"),AND(AE88="Muy Alta",AG88="Catastrófico")),"Extremo","")))),"")</f>
        <v/>
      </c>
      <c r="AJ88" s="367"/>
      <c r="AK88" s="74"/>
      <c r="AL88" s="208" t="s">
        <v>282</v>
      </c>
      <c r="AM88" s="205"/>
      <c r="AN88" s="205"/>
      <c r="AO88" s="378"/>
      <c r="AP88" s="385"/>
      <c r="AQ88" s="379"/>
      <c r="AR88" s="379"/>
      <c r="AS88" s="379"/>
    </row>
    <row r="89" spans="1:45" s="73" customFormat="1" ht="150" customHeight="1" x14ac:dyDescent="0.25">
      <c r="A89" s="363"/>
      <c r="B89" s="361"/>
      <c r="C89" s="361"/>
      <c r="D89" s="361"/>
      <c r="E89" s="361"/>
      <c r="F89" s="361"/>
      <c r="G89" s="361"/>
      <c r="H89" s="362"/>
      <c r="I89" s="353"/>
      <c r="J89" s="378"/>
      <c r="K89" s="372"/>
      <c r="L89" s="376"/>
      <c r="M89" s="374"/>
      <c r="N89" s="369"/>
      <c r="O89" s="372"/>
      <c r="P89" s="376"/>
      <c r="Q89" s="371"/>
      <c r="R89" s="207" t="s">
        <v>194</v>
      </c>
      <c r="S89" s="205"/>
      <c r="T89" s="205"/>
      <c r="U89" s="205"/>
      <c r="V89" s="204" t="str">
        <f>+CONCATENATE(S89," ",T89," ",U89)</f>
        <v xml:space="preserve">  </v>
      </c>
      <c r="W89" s="123" t="str">
        <f t="shared" si="101"/>
        <v/>
      </c>
      <c r="X89" s="79"/>
      <c r="Y89" s="79"/>
      <c r="Z89" s="118" t="str">
        <f t="shared" ref="Z89" si="109">IF(AND(X89="Preventivo",Y89="Automático"),"50%",IF(AND(X89="Preventivo",Y89="Manual"),"40%",IF(AND(X89="Detectivo",Y89="Automático"),"40%",IF(AND(X89="Detectivo",Y89="Manual"),"30%",IF(AND(X89="Correctivo",Y89="Automático"),"35%",IF(AND(X89="Correctivo",Y89="Manual"),"25%",""))))))</f>
        <v/>
      </c>
      <c r="AA89" s="79"/>
      <c r="AB89" s="79"/>
      <c r="AC89" s="79"/>
      <c r="AD89" s="120" t="str">
        <f t="shared" ref="AD89:AD94" si="110">IFERROR(IF(AND(W88="Probabilidad",W89="Probabilidad"),(AF88-(+AF88*Z89)),IF(W89="Probabilidad",(L88-(+L88*Z89)),IF(W89="Impacto",AF88,""))),"")</f>
        <v/>
      </c>
      <c r="AE89" s="368"/>
      <c r="AF89" s="118" t="str">
        <f t="shared" ref="AF89" si="111">+AD89</f>
        <v/>
      </c>
      <c r="AG89" s="368"/>
      <c r="AH89" s="117" t="str">
        <f>IFERROR(IF(AND(W88="Impacto",W89="Impacto"),(AH88-(+AH88*Z89)),IF(W89="Impacto",(P88-(+P88*Z89)),IF(W89="Probabilidad",AH88,""))),"")</f>
        <v/>
      </c>
      <c r="AI89" s="370"/>
      <c r="AJ89" s="367"/>
      <c r="AK89" s="74"/>
      <c r="AL89" s="207" t="s">
        <v>283</v>
      </c>
      <c r="AM89" s="205"/>
      <c r="AN89" s="205"/>
      <c r="AO89" s="378"/>
      <c r="AP89" s="386"/>
      <c r="AQ89" s="379"/>
      <c r="AR89" s="379"/>
      <c r="AS89" s="379"/>
    </row>
    <row r="90" spans="1:45" s="73" customFormat="1" ht="150" customHeight="1" x14ac:dyDescent="0.25">
      <c r="A90" s="363"/>
      <c r="B90" s="361"/>
      <c r="C90" s="361"/>
      <c r="D90" s="361"/>
      <c r="E90" s="361"/>
      <c r="F90" s="361"/>
      <c r="G90" s="361"/>
      <c r="H90" s="362"/>
      <c r="I90" s="353"/>
      <c r="J90" s="378"/>
      <c r="K90" s="372"/>
      <c r="L90" s="376"/>
      <c r="M90" s="374"/>
      <c r="N90" s="369"/>
      <c r="O90" s="372"/>
      <c r="P90" s="376"/>
      <c r="Q90" s="371"/>
      <c r="R90" s="207" t="s">
        <v>193</v>
      </c>
      <c r="S90" s="205"/>
      <c r="T90" s="205"/>
      <c r="U90" s="205"/>
      <c r="V90" s="204" t="str">
        <f t="shared" ref="V90:V94" si="112">+CONCATENATE(S90," ",T90," ",U90)</f>
        <v xml:space="preserve">  </v>
      </c>
      <c r="W90" s="123" t="str">
        <f t="shared" si="101"/>
        <v/>
      </c>
      <c r="X90" s="79"/>
      <c r="Y90" s="79"/>
      <c r="Z90" s="118" t="str">
        <f>IF(AND(X90="Preventivo",Y90="Automático"),"50%",IF(AND(X90="Preventivo",Y90="Manual"),"40%",IF(AND(X90="Detectivo",Y90="Automático"),"40%",IF(AND(X90="Detectivo",Y90="Manual"),"30%",IF(AND(X90="Correctivo",Y90="Automático"),"35%",IF(AND(X90="Correctivo",Y90="Manual"),"25%",""))))))</f>
        <v/>
      </c>
      <c r="AA90" s="79"/>
      <c r="AB90" s="79"/>
      <c r="AC90" s="79"/>
      <c r="AD90" s="120" t="str">
        <f t="shared" si="110"/>
        <v/>
      </c>
      <c r="AE90" s="368"/>
      <c r="AF90" s="118" t="str">
        <f>+AD90</f>
        <v/>
      </c>
      <c r="AG90" s="368"/>
      <c r="AH90" s="117" t="str">
        <f>IFERROR(IF(AND(W88="Impacto",W89="Impacto",W90="Impacto"),(AH89-(+AH89*Z90)),IF(W90="Impacto",(P88-(+P88*Z90)),IF(W90="Probabilidad",AH89,""))),"")</f>
        <v/>
      </c>
      <c r="AI90" s="370"/>
      <c r="AJ90" s="367"/>
      <c r="AK90" s="74"/>
      <c r="AL90" s="80"/>
      <c r="AM90" s="205"/>
      <c r="AN90" s="205"/>
      <c r="AO90" s="378"/>
      <c r="AP90" s="386"/>
      <c r="AQ90" s="379"/>
      <c r="AR90" s="379"/>
      <c r="AS90" s="379"/>
    </row>
    <row r="91" spans="1:45" s="73" customFormat="1" ht="150" customHeight="1" x14ac:dyDescent="0.25">
      <c r="A91" s="363"/>
      <c r="B91" s="361"/>
      <c r="C91" s="361"/>
      <c r="D91" s="361"/>
      <c r="E91" s="361"/>
      <c r="F91" s="361"/>
      <c r="G91" s="361"/>
      <c r="H91" s="362"/>
      <c r="I91" s="353"/>
      <c r="J91" s="378"/>
      <c r="K91" s="372"/>
      <c r="L91" s="376"/>
      <c r="M91" s="374"/>
      <c r="N91" s="369"/>
      <c r="O91" s="372"/>
      <c r="P91" s="376"/>
      <c r="Q91" s="371"/>
      <c r="R91" s="207" t="s">
        <v>192</v>
      </c>
      <c r="S91" s="205"/>
      <c r="T91" s="205"/>
      <c r="U91" s="205"/>
      <c r="V91" s="204" t="str">
        <f t="shared" si="112"/>
        <v xml:space="preserve">  </v>
      </c>
      <c r="W91" s="123" t="str">
        <f t="shared" si="101"/>
        <v/>
      </c>
      <c r="X91" s="79"/>
      <c r="Y91" s="79"/>
      <c r="Z91" s="118" t="str">
        <f t="shared" ref="Z91:Z93" si="113">IF(AND(X91="Preventivo",Y91="Automático"),"50%",IF(AND(X91="Preventivo",Y91="Manual"),"40%",IF(AND(X91="Detectivo",Y91="Automático"),"40%",IF(AND(X91="Detectivo",Y91="Manual"),"30%",IF(AND(X91="Correctivo",Y91="Automático"),"35%",IF(AND(X91="Correctivo",Y91="Manual"),"25%",""))))))</f>
        <v/>
      </c>
      <c r="AA91" s="79"/>
      <c r="AB91" s="79"/>
      <c r="AC91" s="79"/>
      <c r="AD91" s="120" t="str">
        <f t="shared" si="110"/>
        <v/>
      </c>
      <c r="AE91" s="368"/>
      <c r="AF91" s="118" t="str">
        <f t="shared" ref="AF91:AF93" si="114">+AD91</f>
        <v/>
      </c>
      <c r="AG91" s="368"/>
      <c r="AH91" s="117" t="str">
        <f>IFERROR(IF(AND(W90="Impacto",W91="Impacto"),(AH90-(+AH90*Z91)),IF(W91="Impacto",(P88-(+P88*Z91)),IF(W91="Probabilidad",AH90,""))),"")</f>
        <v/>
      </c>
      <c r="AI91" s="370"/>
      <c r="AJ91" s="367"/>
      <c r="AK91" s="74"/>
      <c r="AL91" s="80"/>
      <c r="AM91" s="205"/>
      <c r="AN91" s="205"/>
      <c r="AO91" s="378"/>
      <c r="AP91" s="386"/>
      <c r="AQ91" s="379"/>
      <c r="AR91" s="379"/>
      <c r="AS91" s="379"/>
    </row>
    <row r="92" spans="1:45" s="73" customFormat="1" ht="150" customHeight="1" x14ac:dyDescent="0.25">
      <c r="A92" s="363"/>
      <c r="B92" s="361"/>
      <c r="C92" s="361"/>
      <c r="D92" s="361"/>
      <c r="E92" s="361"/>
      <c r="F92" s="361"/>
      <c r="G92" s="361"/>
      <c r="H92" s="362"/>
      <c r="I92" s="353"/>
      <c r="J92" s="378"/>
      <c r="K92" s="372"/>
      <c r="L92" s="376"/>
      <c r="M92" s="374"/>
      <c r="N92" s="369"/>
      <c r="O92" s="372"/>
      <c r="P92" s="376"/>
      <c r="Q92" s="371"/>
      <c r="R92" s="207" t="s">
        <v>191</v>
      </c>
      <c r="S92" s="205"/>
      <c r="T92" s="205"/>
      <c r="U92" s="205"/>
      <c r="V92" s="204" t="str">
        <f t="shared" si="112"/>
        <v xml:space="preserve">  </v>
      </c>
      <c r="W92" s="123" t="str">
        <f t="shared" si="101"/>
        <v/>
      </c>
      <c r="X92" s="79"/>
      <c r="Y92" s="79"/>
      <c r="Z92" s="118" t="str">
        <f t="shared" si="113"/>
        <v/>
      </c>
      <c r="AA92" s="79"/>
      <c r="AB92" s="79"/>
      <c r="AC92" s="79"/>
      <c r="AD92" s="120" t="str">
        <f t="shared" si="110"/>
        <v/>
      </c>
      <c r="AE92" s="368"/>
      <c r="AF92" s="118" t="str">
        <f t="shared" si="114"/>
        <v/>
      </c>
      <c r="AG92" s="368"/>
      <c r="AH92" s="117" t="str">
        <f>IFERROR(IF(AND(W91="Impacto",W92="Impacto"),(AH91-(+AH91*Z92)),IF(W92="Impacto",(P88-(+P88*Z92)),IF(W92="Probabilidad",AH91,""))),"")</f>
        <v/>
      </c>
      <c r="AI92" s="370"/>
      <c r="AJ92" s="367"/>
      <c r="AK92" s="74"/>
      <c r="AL92" s="80"/>
      <c r="AM92" s="205"/>
      <c r="AN92" s="205"/>
      <c r="AO92" s="378"/>
      <c r="AP92" s="386"/>
      <c r="AQ92" s="379"/>
      <c r="AR92" s="379"/>
      <c r="AS92" s="379"/>
    </row>
    <row r="93" spans="1:45" s="73" customFormat="1" ht="150" customHeight="1" x14ac:dyDescent="0.25">
      <c r="A93" s="363"/>
      <c r="B93" s="361"/>
      <c r="C93" s="361"/>
      <c r="D93" s="361"/>
      <c r="E93" s="361"/>
      <c r="F93" s="361"/>
      <c r="G93" s="361"/>
      <c r="H93" s="362"/>
      <c r="I93" s="353"/>
      <c r="J93" s="378"/>
      <c r="K93" s="372"/>
      <c r="L93" s="376"/>
      <c r="M93" s="374"/>
      <c r="N93" s="369"/>
      <c r="O93" s="372"/>
      <c r="P93" s="376"/>
      <c r="Q93" s="371"/>
      <c r="R93" s="207" t="s">
        <v>449</v>
      </c>
      <c r="S93" s="205"/>
      <c r="T93" s="205"/>
      <c r="U93" s="205"/>
      <c r="V93" s="204" t="str">
        <f t="shared" si="112"/>
        <v xml:space="preserve">  </v>
      </c>
      <c r="W93" s="123" t="str">
        <f t="shared" si="101"/>
        <v/>
      </c>
      <c r="X93" s="79"/>
      <c r="Y93" s="79"/>
      <c r="Z93" s="118" t="str">
        <f t="shared" si="113"/>
        <v/>
      </c>
      <c r="AA93" s="79"/>
      <c r="AB93" s="79"/>
      <c r="AC93" s="79"/>
      <c r="AD93" s="120" t="str">
        <f t="shared" si="110"/>
        <v/>
      </c>
      <c r="AE93" s="368"/>
      <c r="AF93" s="118" t="str">
        <f t="shared" si="114"/>
        <v/>
      </c>
      <c r="AG93" s="368"/>
      <c r="AH93" s="117" t="str">
        <f>IFERROR(IF(AND(W91="Impacto",W92="Impacto",W93="Impacto"),(AH92-(+AH92*Z93)),IF(W93="Impacto",(P88-(+P88*Z93)),IF(W93="Probabilidad",AH92,""))),"")</f>
        <v/>
      </c>
      <c r="AI93" s="370"/>
      <c r="AJ93" s="367"/>
      <c r="AK93" s="74"/>
      <c r="AL93" s="80"/>
      <c r="AM93" s="205"/>
      <c r="AN93" s="205"/>
      <c r="AO93" s="378"/>
      <c r="AP93" s="386"/>
      <c r="AQ93" s="379"/>
      <c r="AR93" s="379"/>
      <c r="AS93" s="379"/>
    </row>
    <row r="94" spans="1:45" s="73" customFormat="1" ht="150" customHeight="1" x14ac:dyDescent="0.25">
      <c r="A94" s="363"/>
      <c r="B94" s="361"/>
      <c r="C94" s="361"/>
      <c r="D94" s="361"/>
      <c r="E94" s="361"/>
      <c r="F94" s="361"/>
      <c r="G94" s="361"/>
      <c r="H94" s="362"/>
      <c r="I94" s="354"/>
      <c r="J94" s="378"/>
      <c r="K94" s="372"/>
      <c r="L94" s="376"/>
      <c r="M94" s="375"/>
      <c r="N94" s="369"/>
      <c r="O94" s="372"/>
      <c r="P94" s="376"/>
      <c r="Q94" s="371"/>
      <c r="R94" s="207" t="s">
        <v>450</v>
      </c>
      <c r="S94" s="205"/>
      <c r="T94" s="205"/>
      <c r="U94" s="205"/>
      <c r="V94" s="204" t="str">
        <f t="shared" si="112"/>
        <v xml:space="preserve">  </v>
      </c>
      <c r="W94" s="123" t="str">
        <f t="shared" si="101"/>
        <v/>
      </c>
      <c r="X94" s="79"/>
      <c r="Y94" s="79"/>
      <c r="Z94" s="118" t="str">
        <f>IF(AND(X94="Preventivo",Y94="Automático"),"50%",IF(AND(X94="Preventivo",Y94="Manual"),"40%",IF(AND(X94="Detectivo",Y94="Automático"),"40%",IF(AND(X94="Detectivo",Y94="Manual"),"30%",IF(AND(X94="Correctivo",Y94="Automático"),"35%",IF(AND(X94="Correctivo",Y94="Manual"),"25%",""))))))</f>
        <v/>
      </c>
      <c r="AA94" s="79"/>
      <c r="AB94" s="79"/>
      <c r="AC94" s="79"/>
      <c r="AD94" s="120" t="str">
        <f t="shared" si="110"/>
        <v/>
      </c>
      <c r="AE94" s="368"/>
      <c r="AF94" s="118" t="str">
        <f>+AD94</f>
        <v/>
      </c>
      <c r="AG94" s="368"/>
      <c r="AH94" s="117" t="str">
        <f>IFERROR(IF(AND(W91="Impacto",W92="Impacto",W93="Impacto",W94="Impacto"),(AH93-(+AH93*Z94)),IF(W94="Impacto",(P88-(+P88*Z94)),IF(W94="Probabilidad",AH93,""))),"")</f>
        <v/>
      </c>
      <c r="AI94" s="370"/>
      <c r="AJ94" s="367"/>
      <c r="AK94" s="74"/>
      <c r="AL94" s="80"/>
      <c r="AM94" s="205"/>
      <c r="AN94" s="205"/>
      <c r="AO94" s="378"/>
      <c r="AP94" s="387"/>
      <c r="AQ94" s="379"/>
      <c r="AR94" s="379"/>
      <c r="AS94" s="379"/>
    </row>
  </sheetData>
  <sheetProtection algorithmName="SHA-512" hashValue="EaBVXXF2NAJLnuHirdP5xhR0SZQg3aRbMIx1MLkCxF6gCCQfg2i9zdLGLnmBVC3JAN3ABQ0PScAhZsUSnUIrxA==" saltValue="IeO3J/1TLzC6j6Q7Pq0fTw==" spinCount="100000" sheet="1" objects="1" scenarios="1"/>
  <dataConsolidate/>
  <mergeCells count="332">
    <mergeCell ref="AQ1:AS1"/>
    <mergeCell ref="AQ2:AS2"/>
    <mergeCell ref="AQ3:AS3"/>
    <mergeCell ref="AQ4:AS4"/>
    <mergeCell ref="I1:AP4"/>
    <mergeCell ref="C1:H4"/>
    <mergeCell ref="AP32:AP38"/>
    <mergeCell ref="AP39:AP45"/>
    <mergeCell ref="AP46:AP52"/>
    <mergeCell ref="S9:S10"/>
    <mergeCell ref="T9:T10"/>
    <mergeCell ref="U9:U10"/>
    <mergeCell ref="E9:E10"/>
    <mergeCell ref="R8:AC8"/>
    <mergeCell ref="J8:Q8"/>
    <mergeCell ref="A5:E5"/>
    <mergeCell ref="A6:E6"/>
    <mergeCell ref="A7:E7"/>
    <mergeCell ref="F7:AS7"/>
    <mergeCell ref="A9:A10"/>
    <mergeCell ref="F5:AS5"/>
    <mergeCell ref="F6:AS6"/>
    <mergeCell ref="AQ8:AS10"/>
    <mergeCell ref="AO9:AO10"/>
    <mergeCell ref="AP67:AP73"/>
    <mergeCell ref="AP74:AP80"/>
    <mergeCell ref="AP81:AP87"/>
    <mergeCell ref="AP88:AP94"/>
    <mergeCell ref="AQ88:AS94"/>
    <mergeCell ref="B11:B94"/>
    <mergeCell ref="AJ81:AJ87"/>
    <mergeCell ref="AO81:AO87"/>
    <mergeCell ref="AQ81:AS87"/>
    <mergeCell ref="L88:L94"/>
    <mergeCell ref="M88:M94"/>
    <mergeCell ref="N88:N94"/>
    <mergeCell ref="O88:O94"/>
    <mergeCell ref="P88:P94"/>
    <mergeCell ref="Q88:Q94"/>
    <mergeCell ref="AE88:AE94"/>
    <mergeCell ref="AG88:AG94"/>
    <mergeCell ref="AI88:AI94"/>
    <mergeCell ref="AO60:AO66"/>
    <mergeCell ref="AO67:AO73"/>
    <mergeCell ref="AJ88:AJ94"/>
    <mergeCell ref="L81:L87"/>
    <mergeCell ref="M81:M87"/>
    <mergeCell ref="N81:N87"/>
    <mergeCell ref="A88:A94"/>
    <mergeCell ref="C88:C94"/>
    <mergeCell ref="D88:D94"/>
    <mergeCell ref="E88:E94"/>
    <mergeCell ref="F88:F94"/>
    <mergeCell ref="G88:G94"/>
    <mergeCell ref="H88:H94"/>
    <mergeCell ref="J88:J94"/>
    <mergeCell ref="K88:K94"/>
    <mergeCell ref="A81:A87"/>
    <mergeCell ref="C81:C87"/>
    <mergeCell ref="D81:D87"/>
    <mergeCell ref="E81:E87"/>
    <mergeCell ref="F81:F87"/>
    <mergeCell ref="G81:G87"/>
    <mergeCell ref="H81:H87"/>
    <mergeCell ref="J81:J87"/>
    <mergeCell ref="K81:K87"/>
    <mergeCell ref="O81:O87"/>
    <mergeCell ref="P81:P87"/>
    <mergeCell ref="Q81:Q87"/>
    <mergeCell ref="AE81:AE87"/>
    <mergeCell ref="AG81:AG87"/>
    <mergeCell ref="AI81:AI87"/>
    <mergeCell ref="AO88:AO94"/>
    <mergeCell ref="AJ67:AJ73"/>
    <mergeCell ref="P67:P73"/>
    <mergeCell ref="Q67:Q73"/>
    <mergeCell ref="AE67:AE73"/>
    <mergeCell ref="AG67:AG73"/>
    <mergeCell ref="AI67:AI73"/>
    <mergeCell ref="AQ67:AS73"/>
    <mergeCell ref="A74:A80"/>
    <mergeCell ref="C74:C80"/>
    <mergeCell ref="E74:E80"/>
    <mergeCell ref="F74:F80"/>
    <mergeCell ref="G74:G80"/>
    <mergeCell ref="H74:H80"/>
    <mergeCell ref="J74:J80"/>
    <mergeCell ref="K74:K80"/>
    <mergeCell ref="L74:L80"/>
    <mergeCell ref="M74:M80"/>
    <mergeCell ref="N74:N80"/>
    <mergeCell ref="O74:O80"/>
    <mergeCell ref="P74:P80"/>
    <mergeCell ref="Q74:Q80"/>
    <mergeCell ref="AE74:AE80"/>
    <mergeCell ref="AG74:AG80"/>
    <mergeCell ref="AI74:AI80"/>
    <mergeCell ref="AJ74:AJ80"/>
    <mergeCell ref="AQ74:AS80"/>
    <mergeCell ref="AO74:AO80"/>
    <mergeCell ref="L67:L73"/>
    <mergeCell ref="M67:M73"/>
    <mergeCell ref="O67:O73"/>
    <mergeCell ref="A67:A73"/>
    <mergeCell ref="C67:C73"/>
    <mergeCell ref="E67:E73"/>
    <mergeCell ref="F67:F73"/>
    <mergeCell ref="G67:G73"/>
    <mergeCell ref="H67:H73"/>
    <mergeCell ref="J67:J73"/>
    <mergeCell ref="K67:K73"/>
    <mergeCell ref="D67:D73"/>
    <mergeCell ref="I67:I73"/>
    <mergeCell ref="H9:H10"/>
    <mergeCell ref="A11:A17"/>
    <mergeCell ref="N67:N73"/>
    <mergeCell ref="K11:K17"/>
    <mergeCell ref="L11:L17"/>
    <mergeCell ref="C11:C17"/>
    <mergeCell ref="E11:E17"/>
    <mergeCell ref="F11:F17"/>
    <mergeCell ref="G11:G17"/>
    <mergeCell ref="H11:H17"/>
    <mergeCell ref="J11:J17"/>
    <mergeCell ref="C60:C66"/>
    <mergeCell ref="D60:D66"/>
    <mergeCell ref="D53:D59"/>
    <mergeCell ref="C53:C59"/>
    <mergeCell ref="N11:N17"/>
    <mergeCell ref="K25:K31"/>
    <mergeCell ref="L25:L31"/>
    <mergeCell ref="L32:L38"/>
    <mergeCell ref="K32:K38"/>
    <mergeCell ref="C25:C31"/>
    <mergeCell ref="A32:A38"/>
    <mergeCell ref="A39:A45"/>
    <mergeCell ref="E39:E45"/>
    <mergeCell ref="AL8:AO8"/>
    <mergeCell ref="AP8:AP10"/>
    <mergeCell ref="J9:J10"/>
    <mergeCell ref="K9:K10"/>
    <mergeCell ref="P9:P10"/>
    <mergeCell ref="AN9:AN10"/>
    <mergeCell ref="AL9:AL10"/>
    <mergeCell ref="AK8:AK10"/>
    <mergeCell ref="AJ9:AJ10"/>
    <mergeCell ref="AI9:AI10"/>
    <mergeCell ref="AH9:AH10"/>
    <mergeCell ref="V9:V10"/>
    <mergeCell ref="W9:W10"/>
    <mergeCell ref="X9:AC9"/>
    <mergeCell ref="AD8:AJ8"/>
    <mergeCell ref="M9:M10"/>
    <mergeCell ref="N9:N10"/>
    <mergeCell ref="R9:R10"/>
    <mergeCell ref="AD9:AD10"/>
    <mergeCell ref="AG9:AG10"/>
    <mergeCell ref="AE9:AE10"/>
    <mergeCell ref="AF9:AF10"/>
    <mergeCell ref="AM9:AM10"/>
    <mergeCell ref="O11:O17"/>
    <mergeCell ref="Q11:Q17"/>
    <mergeCell ref="B9:B10"/>
    <mergeCell ref="C9:C10"/>
    <mergeCell ref="G9:G10"/>
    <mergeCell ref="F9:F10"/>
    <mergeCell ref="K18:K24"/>
    <mergeCell ref="L18:L24"/>
    <mergeCell ref="M18:M24"/>
    <mergeCell ref="N18:N24"/>
    <mergeCell ref="O18:O24"/>
    <mergeCell ref="M11:M17"/>
    <mergeCell ref="Q18:Q24"/>
    <mergeCell ref="P18:P24"/>
    <mergeCell ref="Q9:Q10"/>
    <mergeCell ref="P11:P17"/>
    <mergeCell ref="D9:D10"/>
    <mergeCell ref="D11:D17"/>
    <mergeCell ref="E18:E24"/>
    <mergeCell ref="F18:F24"/>
    <mergeCell ref="G18:G24"/>
    <mergeCell ref="J18:J24"/>
    <mergeCell ref="C18:C24"/>
    <mergeCell ref="H18:H24"/>
    <mergeCell ref="G39:G45"/>
    <mergeCell ref="G32:G38"/>
    <mergeCell ref="C32:C38"/>
    <mergeCell ref="C39:C45"/>
    <mergeCell ref="D18:D24"/>
    <mergeCell ref="D32:D38"/>
    <mergeCell ref="D39:D45"/>
    <mergeCell ref="A18:A24"/>
    <mergeCell ref="A25:A31"/>
    <mergeCell ref="E25:E31"/>
    <mergeCell ref="F39:F45"/>
    <mergeCell ref="A53:A59"/>
    <mergeCell ref="E53:E59"/>
    <mergeCell ref="F53:F59"/>
    <mergeCell ref="G53:G59"/>
    <mergeCell ref="J39:J45"/>
    <mergeCell ref="P25:P31"/>
    <mergeCell ref="O32:O38"/>
    <mergeCell ref="P32:P38"/>
    <mergeCell ref="K60:K66"/>
    <mergeCell ref="J46:J52"/>
    <mergeCell ref="K46:K52"/>
    <mergeCell ref="H46:H52"/>
    <mergeCell ref="F25:F31"/>
    <mergeCell ref="G25:G31"/>
    <mergeCell ref="J60:J66"/>
    <mergeCell ref="F46:F52"/>
    <mergeCell ref="G46:G52"/>
    <mergeCell ref="K53:K59"/>
    <mergeCell ref="J53:J59"/>
    <mergeCell ref="J32:J38"/>
    <mergeCell ref="J25:J31"/>
    <mergeCell ref="F32:F38"/>
    <mergeCell ref="G60:G66"/>
    <mergeCell ref="D25:D31"/>
    <mergeCell ref="AQ60:AS66"/>
    <mergeCell ref="AJ60:AJ66"/>
    <mergeCell ref="AG60:AG66"/>
    <mergeCell ref="AE46:AE52"/>
    <mergeCell ref="AJ53:AJ59"/>
    <mergeCell ref="AG53:AG59"/>
    <mergeCell ref="AQ46:AS52"/>
    <mergeCell ref="AQ53:AS59"/>
    <mergeCell ref="AI60:AI66"/>
    <mergeCell ref="AE60:AE66"/>
    <mergeCell ref="AJ46:AJ52"/>
    <mergeCell ref="AG46:AG52"/>
    <mergeCell ref="AE53:AE59"/>
    <mergeCell ref="AI46:AI52"/>
    <mergeCell ref="AI53:AI59"/>
    <mergeCell ref="AP53:AP59"/>
    <mergeCell ref="AP60:AP66"/>
    <mergeCell ref="AO11:AO17"/>
    <mergeCell ref="AO18:AO24"/>
    <mergeCell ref="AO25:AO31"/>
    <mergeCell ref="AO32:AO38"/>
    <mergeCell ref="AO39:AO45"/>
    <mergeCell ref="AO46:AO52"/>
    <mergeCell ref="AO53:AO59"/>
    <mergeCell ref="AE39:AE45"/>
    <mergeCell ref="AQ32:AS38"/>
    <mergeCell ref="AQ39:AS45"/>
    <mergeCell ref="AQ11:AS17"/>
    <mergeCell ref="AQ18:AS24"/>
    <mergeCell ref="AQ25:AS31"/>
    <mergeCell ref="AE18:AE24"/>
    <mergeCell ref="AI18:AI24"/>
    <mergeCell ref="AJ18:AJ24"/>
    <mergeCell ref="AJ11:AJ17"/>
    <mergeCell ref="AE11:AE17"/>
    <mergeCell ref="AG18:AG24"/>
    <mergeCell ref="AI11:AI17"/>
    <mergeCell ref="AG11:AG17"/>
    <mergeCell ref="AP11:AP17"/>
    <mergeCell ref="AP18:AP24"/>
    <mergeCell ref="AP25:AP31"/>
    <mergeCell ref="Q60:Q66"/>
    <mergeCell ref="L39:L45"/>
    <mergeCell ref="M39:M45"/>
    <mergeCell ref="N39:N45"/>
    <mergeCell ref="K39:K45"/>
    <mergeCell ref="L60:L66"/>
    <mergeCell ref="Q46:Q52"/>
    <mergeCell ref="L53:L59"/>
    <mergeCell ref="M53:M59"/>
    <mergeCell ref="N53:N59"/>
    <mergeCell ref="O53:O59"/>
    <mergeCell ref="M60:M66"/>
    <mergeCell ref="N60:N66"/>
    <mergeCell ref="O46:O52"/>
    <mergeCell ref="P46:P52"/>
    <mergeCell ref="L46:L52"/>
    <mergeCell ref="M46:M52"/>
    <mergeCell ref="N46:N52"/>
    <mergeCell ref="Q39:Q45"/>
    <mergeCell ref="O60:O66"/>
    <mergeCell ref="P60:P66"/>
    <mergeCell ref="P53:P59"/>
    <mergeCell ref="Q53:Q59"/>
    <mergeCell ref="O39:O45"/>
    <mergeCell ref="D46:D52"/>
    <mergeCell ref="L9:L10"/>
    <mergeCell ref="O9:O10"/>
    <mergeCell ref="AJ39:AJ45"/>
    <mergeCell ref="H25:H31"/>
    <mergeCell ref="H32:H38"/>
    <mergeCell ref="AG32:AG38"/>
    <mergeCell ref="AG39:AG45"/>
    <mergeCell ref="AJ25:AJ31"/>
    <mergeCell ref="AJ32:AJ38"/>
    <mergeCell ref="N25:N31"/>
    <mergeCell ref="AI25:AI31"/>
    <mergeCell ref="AI32:AI38"/>
    <mergeCell ref="AI39:AI45"/>
    <mergeCell ref="AG25:AG31"/>
    <mergeCell ref="Q25:Q31"/>
    <mergeCell ref="N32:N38"/>
    <mergeCell ref="O25:O31"/>
    <mergeCell ref="AE25:AE31"/>
    <mergeCell ref="AE32:AE38"/>
    <mergeCell ref="Q32:Q38"/>
    <mergeCell ref="M25:M31"/>
    <mergeCell ref="M32:M38"/>
    <mergeCell ref="P39:P45"/>
    <mergeCell ref="I74:I80"/>
    <mergeCell ref="I81:I87"/>
    <mergeCell ref="I88:I94"/>
    <mergeCell ref="A8:I8"/>
    <mergeCell ref="I9:I10"/>
    <mergeCell ref="I11:I17"/>
    <mergeCell ref="I18:I24"/>
    <mergeCell ref="I25:I31"/>
    <mergeCell ref="I32:I38"/>
    <mergeCell ref="I39:I45"/>
    <mergeCell ref="I46:I52"/>
    <mergeCell ref="I53:I59"/>
    <mergeCell ref="D74:D80"/>
    <mergeCell ref="H53:H59"/>
    <mergeCell ref="H60:H66"/>
    <mergeCell ref="F60:F66"/>
    <mergeCell ref="I60:I66"/>
    <mergeCell ref="C46:C52"/>
    <mergeCell ref="H39:H45"/>
    <mergeCell ref="E46:E52"/>
    <mergeCell ref="E32:E38"/>
    <mergeCell ref="A60:A66"/>
    <mergeCell ref="E60:E66"/>
    <mergeCell ref="A46:A52"/>
  </mergeCells>
  <conditionalFormatting sqref="K11">
    <cfRule type="cellIs" dxfId="374" priority="707" operator="equal">
      <formula>"Muy Alta"</formula>
    </cfRule>
    <cfRule type="cellIs" dxfId="373" priority="708" operator="equal">
      <formula>"Alta"</formula>
    </cfRule>
    <cfRule type="cellIs" dxfId="372" priority="709" operator="equal">
      <formula>"Media"</formula>
    </cfRule>
    <cfRule type="cellIs" dxfId="371" priority="710" operator="equal">
      <formula>"Baja"</formula>
    </cfRule>
    <cfRule type="cellIs" dxfId="370" priority="711" operator="equal">
      <formula>"Muy Baja"</formula>
    </cfRule>
  </conditionalFormatting>
  <conditionalFormatting sqref="K18">
    <cfRule type="cellIs" dxfId="369" priority="524" operator="equal">
      <formula>"Muy Alta"</formula>
    </cfRule>
    <cfRule type="cellIs" dxfId="368" priority="525" operator="equal">
      <formula>"Alta"</formula>
    </cfRule>
    <cfRule type="cellIs" dxfId="367" priority="526" operator="equal">
      <formula>"Media"</formula>
    </cfRule>
    <cfRule type="cellIs" dxfId="366" priority="527" operator="equal">
      <formula>"Baja"</formula>
    </cfRule>
    <cfRule type="cellIs" dxfId="365" priority="528" operator="equal">
      <formula>"Muy Baja"</formula>
    </cfRule>
  </conditionalFormatting>
  <conditionalFormatting sqref="K25">
    <cfRule type="cellIs" dxfId="364" priority="467" operator="equal">
      <formula>"Muy Alta"</formula>
    </cfRule>
    <cfRule type="cellIs" dxfId="363" priority="468" operator="equal">
      <formula>"Alta"</formula>
    </cfRule>
    <cfRule type="cellIs" dxfId="362" priority="469" operator="equal">
      <formula>"Media"</formula>
    </cfRule>
    <cfRule type="cellIs" dxfId="361" priority="470" operator="equal">
      <formula>"Baja"</formula>
    </cfRule>
    <cfRule type="cellIs" dxfId="360" priority="471" operator="equal">
      <formula>"Muy Baja"</formula>
    </cfRule>
  </conditionalFormatting>
  <conditionalFormatting sqref="K32">
    <cfRule type="cellIs" dxfId="359" priority="410" operator="equal">
      <formula>"Muy Alta"</formula>
    </cfRule>
    <cfRule type="cellIs" dxfId="358" priority="411" operator="equal">
      <formula>"Alta"</formula>
    </cfRule>
    <cfRule type="cellIs" dxfId="357" priority="412" operator="equal">
      <formula>"Media"</formula>
    </cfRule>
    <cfRule type="cellIs" dxfId="356" priority="413" operator="equal">
      <formula>"Baja"</formula>
    </cfRule>
    <cfRule type="cellIs" dxfId="355" priority="414" operator="equal">
      <formula>"Muy Baja"</formula>
    </cfRule>
  </conditionalFormatting>
  <conditionalFormatting sqref="K39">
    <cfRule type="cellIs" dxfId="354" priority="353" operator="equal">
      <formula>"Muy Alta"</formula>
    </cfRule>
    <cfRule type="cellIs" dxfId="353" priority="354" operator="equal">
      <formula>"Alta"</formula>
    </cfRule>
    <cfRule type="cellIs" dxfId="352" priority="355" operator="equal">
      <formula>"Media"</formula>
    </cfRule>
    <cfRule type="cellIs" dxfId="351" priority="356" operator="equal">
      <formula>"Baja"</formula>
    </cfRule>
    <cfRule type="cellIs" dxfId="350" priority="357" operator="equal">
      <formula>"Muy Baja"</formula>
    </cfRule>
  </conditionalFormatting>
  <conditionalFormatting sqref="K46">
    <cfRule type="cellIs" dxfId="349" priority="296" operator="equal">
      <formula>"Muy Alta"</formula>
    </cfRule>
    <cfRule type="cellIs" dxfId="348" priority="297" operator="equal">
      <formula>"Alta"</formula>
    </cfRule>
    <cfRule type="cellIs" dxfId="347" priority="298" operator="equal">
      <formula>"Media"</formula>
    </cfRule>
    <cfRule type="cellIs" dxfId="346" priority="299" operator="equal">
      <formula>"Baja"</formula>
    </cfRule>
    <cfRule type="cellIs" dxfId="345" priority="300" operator="equal">
      <formula>"Muy Baja"</formula>
    </cfRule>
  </conditionalFormatting>
  <conditionalFormatting sqref="K53">
    <cfRule type="cellIs" dxfId="344" priority="239" operator="equal">
      <formula>"Muy Alta"</formula>
    </cfRule>
    <cfRule type="cellIs" dxfId="343" priority="240" operator="equal">
      <formula>"Alta"</formula>
    </cfRule>
    <cfRule type="cellIs" dxfId="342" priority="241" operator="equal">
      <formula>"Media"</formula>
    </cfRule>
    <cfRule type="cellIs" dxfId="341" priority="242" operator="equal">
      <formula>"Baja"</formula>
    </cfRule>
    <cfRule type="cellIs" dxfId="340" priority="243" operator="equal">
      <formula>"Muy Baja"</formula>
    </cfRule>
  </conditionalFormatting>
  <conditionalFormatting sqref="K60">
    <cfRule type="cellIs" dxfId="339" priority="182" operator="equal">
      <formula>"Muy Alta"</formula>
    </cfRule>
    <cfRule type="cellIs" dxfId="338" priority="183" operator="equal">
      <formula>"Alta"</formula>
    </cfRule>
    <cfRule type="cellIs" dxfId="337" priority="184" operator="equal">
      <formula>"Media"</formula>
    </cfRule>
    <cfRule type="cellIs" dxfId="336" priority="185" operator="equal">
      <formula>"Baja"</formula>
    </cfRule>
    <cfRule type="cellIs" dxfId="335" priority="186" operator="equal">
      <formula>"Muy Baja"</formula>
    </cfRule>
  </conditionalFormatting>
  <conditionalFormatting sqref="N11">
    <cfRule type="containsText" dxfId="334" priority="543" operator="containsText" text="❌">
      <formula>NOT(ISERROR(SEARCH("❌",N11)))</formula>
    </cfRule>
  </conditionalFormatting>
  <conditionalFormatting sqref="N18">
    <cfRule type="containsText" dxfId="333" priority="477" operator="containsText" text="❌">
      <formula>NOT(ISERROR(SEARCH("❌",N18)))</formula>
    </cfRule>
  </conditionalFormatting>
  <conditionalFormatting sqref="N25">
    <cfRule type="containsText" dxfId="332" priority="420" operator="containsText" text="❌">
      <formula>NOT(ISERROR(SEARCH("❌",N25)))</formula>
    </cfRule>
  </conditionalFormatting>
  <conditionalFormatting sqref="N32">
    <cfRule type="containsText" dxfId="331" priority="363" operator="containsText" text="❌">
      <formula>NOT(ISERROR(SEARCH("❌",N32)))</formula>
    </cfRule>
  </conditionalFormatting>
  <conditionalFormatting sqref="N39">
    <cfRule type="containsText" dxfId="330" priority="306" operator="containsText" text="❌">
      <formula>NOT(ISERROR(SEARCH("❌",N39)))</formula>
    </cfRule>
  </conditionalFormatting>
  <conditionalFormatting sqref="N46">
    <cfRule type="containsText" dxfId="329" priority="249" operator="containsText" text="❌">
      <formula>NOT(ISERROR(SEARCH("❌",N46)))</formula>
    </cfRule>
  </conditionalFormatting>
  <conditionalFormatting sqref="N53">
    <cfRule type="containsText" dxfId="328" priority="192" operator="containsText" text="❌">
      <formula>NOT(ISERROR(SEARCH("❌",N53)))</formula>
    </cfRule>
  </conditionalFormatting>
  <conditionalFormatting sqref="N60">
    <cfRule type="containsText" dxfId="327" priority="135" operator="containsText" text="❌">
      <formula>NOT(ISERROR(SEARCH("❌",N60)))</formula>
    </cfRule>
  </conditionalFormatting>
  <conditionalFormatting sqref="O11">
    <cfRule type="cellIs" dxfId="326" priority="856" operator="equal">
      <formula>"Catastrófico"</formula>
    </cfRule>
    <cfRule type="cellIs" dxfId="325" priority="857" operator="equal">
      <formula>"Mayor"</formula>
    </cfRule>
    <cfRule type="cellIs" dxfId="324" priority="858" operator="equal">
      <formula>"Moderado"</formula>
    </cfRule>
    <cfRule type="cellIs" dxfId="323" priority="859" operator="equal">
      <formula>"Menor"</formula>
    </cfRule>
    <cfRule type="cellIs" dxfId="322" priority="860" operator="equal">
      <formula>"Leve"</formula>
    </cfRule>
  </conditionalFormatting>
  <conditionalFormatting sqref="O18">
    <cfRule type="cellIs" dxfId="321" priority="529" operator="equal">
      <formula>"Catastrófico"</formula>
    </cfRule>
    <cfRule type="cellIs" dxfId="320" priority="530" operator="equal">
      <formula>"Mayor"</formula>
    </cfRule>
    <cfRule type="cellIs" dxfId="319" priority="531" operator="equal">
      <formula>"Moderado"</formula>
    </cfRule>
    <cfRule type="cellIs" dxfId="318" priority="532" operator="equal">
      <formula>"Menor"</formula>
    </cfRule>
    <cfRule type="cellIs" dxfId="317" priority="533" operator="equal">
      <formula>"Leve"</formula>
    </cfRule>
  </conditionalFormatting>
  <conditionalFormatting sqref="O25">
    <cfRule type="cellIs" dxfId="316" priority="472" operator="equal">
      <formula>"Catastrófico"</formula>
    </cfRule>
    <cfRule type="cellIs" dxfId="315" priority="473" operator="equal">
      <formula>"Mayor"</formula>
    </cfRule>
    <cfRule type="cellIs" dxfId="314" priority="474" operator="equal">
      <formula>"Moderado"</formula>
    </cfRule>
    <cfRule type="cellIs" dxfId="313" priority="475" operator="equal">
      <formula>"Menor"</formula>
    </cfRule>
    <cfRule type="cellIs" dxfId="312" priority="476" operator="equal">
      <formula>"Leve"</formula>
    </cfRule>
  </conditionalFormatting>
  <conditionalFormatting sqref="O32">
    <cfRule type="cellIs" dxfId="311" priority="415" operator="equal">
      <formula>"Catastrófico"</formula>
    </cfRule>
    <cfRule type="cellIs" dxfId="310" priority="416" operator="equal">
      <formula>"Mayor"</formula>
    </cfRule>
    <cfRule type="cellIs" dxfId="309" priority="417" operator="equal">
      <formula>"Moderado"</formula>
    </cfRule>
    <cfRule type="cellIs" dxfId="308" priority="418" operator="equal">
      <formula>"Menor"</formula>
    </cfRule>
    <cfRule type="cellIs" dxfId="307" priority="419" operator="equal">
      <formula>"Leve"</formula>
    </cfRule>
  </conditionalFormatting>
  <conditionalFormatting sqref="O39">
    <cfRule type="cellIs" dxfId="306" priority="358" operator="equal">
      <formula>"Catastrófico"</formula>
    </cfRule>
    <cfRule type="cellIs" dxfId="305" priority="359" operator="equal">
      <formula>"Mayor"</formula>
    </cfRule>
    <cfRule type="cellIs" dxfId="304" priority="360" operator="equal">
      <formula>"Moderado"</formula>
    </cfRule>
    <cfRule type="cellIs" dxfId="303" priority="361" operator="equal">
      <formula>"Menor"</formula>
    </cfRule>
    <cfRule type="cellIs" dxfId="302" priority="362" operator="equal">
      <formula>"Leve"</formula>
    </cfRule>
  </conditionalFormatting>
  <conditionalFormatting sqref="O46">
    <cfRule type="cellIs" dxfId="301" priority="301" operator="equal">
      <formula>"Catastrófico"</formula>
    </cfRule>
    <cfRule type="cellIs" dxfId="300" priority="302" operator="equal">
      <formula>"Mayor"</formula>
    </cfRule>
    <cfRule type="cellIs" dxfId="299" priority="303" operator="equal">
      <formula>"Moderado"</formula>
    </cfRule>
    <cfRule type="cellIs" dxfId="298" priority="304" operator="equal">
      <formula>"Menor"</formula>
    </cfRule>
    <cfRule type="cellIs" dxfId="297" priority="305" operator="equal">
      <formula>"Leve"</formula>
    </cfRule>
  </conditionalFormatting>
  <conditionalFormatting sqref="O53">
    <cfRule type="cellIs" dxfId="296" priority="244" operator="equal">
      <formula>"Catastrófico"</formula>
    </cfRule>
    <cfRule type="cellIs" dxfId="295" priority="245" operator="equal">
      <formula>"Mayor"</formula>
    </cfRule>
    <cfRule type="cellIs" dxfId="294" priority="246" operator="equal">
      <formula>"Moderado"</formula>
    </cfRule>
    <cfRule type="cellIs" dxfId="293" priority="247" operator="equal">
      <formula>"Menor"</formula>
    </cfRule>
    <cfRule type="cellIs" dxfId="292" priority="248" operator="equal">
      <formula>"Leve"</formula>
    </cfRule>
  </conditionalFormatting>
  <conditionalFormatting sqref="O60">
    <cfRule type="cellIs" dxfId="291" priority="187" operator="equal">
      <formula>"Catastrófico"</formula>
    </cfRule>
    <cfRule type="cellIs" dxfId="290" priority="188" operator="equal">
      <formula>"Mayor"</formula>
    </cfRule>
    <cfRule type="cellIs" dxfId="289" priority="189" operator="equal">
      <formula>"Moderado"</formula>
    </cfRule>
    <cfRule type="cellIs" dxfId="288" priority="190" operator="equal">
      <formula>"Menor"</formula>
    </cfRule>
    <cfRule type="cellIs" dxfId="287" priority="191" operator="equal">
      <formula>"Leve"</formula>
    </cfRule>
  </conditionalFormatting>
  <conditionalFormatting sqref="Q11">
    <cfRule type="cellIs" dxfId="286" priority="698" operator="equal">
      <formula>"Extremo"</formula>
    </cfRule>
    <cfRule type="cellIs" dxfId="285" priority="699" operator="equal">
      <formula>"Alto"</formula>
    </cfRule>
    <cfRule type="cellIs" dxfId="284" priority="700" operator="equal">
      <formula>"Moderado"</formula>
    </cfRule>
    <cfRule type="cellIs" dxfId="283" priority="701" operator="equal">
      <formula>"Bajo"</formula>
    </cfRule>
  </conditionalFormatting>
  <conditionalFormatting sqref="Q18">
    <cfRule type="cellIs" dxfId="282" priority="520" operator="equal">
      <formula>"Extremo"</formula>
    </cfRule>
    <cfRule type="cellIs" dxfId="281" priority="521" operator="equal">
      <formula>"Alto"</formula>
    </cfRule>
    <cfRule type="cellIs" dxfId="280" priority="522" operator="equal">
      <formula>"Moderado"</formula>
    </cfRule>
    <cfRule type="cellIs" dxfId="279" priority="523" operator="equal">
      <formula>"Bajo"</formula>
    </cfRule>
  </conditionalFormatting>
  <conditionalFormatting sqref="Q25">
    <cfRule type="cellIs" dxfId="278" priority="463" operator="equal">
      <formula>"Extremo"</formula>
    </cfRule>
    <cfRule type="cellIs" dxfId="277" priority="464" operator="equal">
      <formula>"Alto"</formula>
    </cfRule>
    <cfRule type="cellIs" dxfId="276" priority="465" operator="equal">
      <formula>"Moderado"</formula>
    </cfRule>
    <cfRule type="cellIs" dxfId="275" priority="466" operator="equal">
      <formula>"Bajo"</formula>
    </cfRule>
  </conditionalFormatting>
  <conditionalFormatting sqref="Q32">
    <cfRule type="cellIs" dxfId="274" priority="406" operator="equal">
      <formula>"Extremo"</formula>
    </cfRule>
    <cfRule type="cellIs" dxfId="273" priority="407" operator="equal">
      <formula>"Alto"</formula>
    </cfRule>
    <cfRule type="cellIs" dxfId="272" priority="408" operator="equal">
      <formula>"Moderado"</formula>
    </cfRule>
    <cfRule type="cellIs" dxfId="271" priority="409" operator="equal">
      <formula>"Bajo"</formula>
    </cfRule>
  </conditionalFormatting>
  <conditionalFormatting sqref="Q39">
    <cfRule type="cellIs" dxfId="270" priority="349" operator="equal">
      <formula>"Extremo"</formula>
    </cfRule>
    <cfRule type="cellIs" dxfId="269" priority="350" operator="equal">
      <formula>"Alto"</formula>
    </cfRule>
    <cfRule type="cellIs" dxfId="268" priority="351" operator="equal">
      <formula>"Moderado"</formula>
    </cfRule>
    <cfRule type="cellIs" dxfId="267" priority="352" operator="equal">
      <formula>"Bajo"</formula>
    </cfRule>
  </conditionalFormatting>
  <conditionalFormatting sqref="Q46">
    <cfRule type="cellIs" dxfId="266" priority="292" operator="equal">
      <formula>"Extremo"</formula>
    </cfRule>
    <cfRule type="cellIs" dxfId="265" priority="293" operator="equal">
      <formula>"Alto"</formula>
    </cfRule>
    <cfRule type="cellIs" dxfId="264" priority="294" operator="equal">
      <formula>"Moderado"</formula>
    </cfRule>
    <cfRule type="cellIs" dxfId="263" priority="295" operator="equal">
      <formula>"Bajo"</formula>
    </cfRule>
  </conditionalFormatting>
  <conditionalFormatting sqref="Q53">
    <cfRule type="cellIs" dxfId="262" priority="235" operator="equal">
      <formula>"Extremo"</formula>
    </cfRule>
    <cfRule type="cellIs" dxfId="261" priority="236" operator="equal">
      <formula>"Alto"</formula>
    </cfRule>
    <cfRule type="cellIs" dxfId="260" priority="237" operator="equal">
      <formula>"Moderado"</formula>
    </cfRule>
    <cfRule type="cellIs" dxfId="259" priority="238" operator="equal">
      <formula>"Bajo"</formula>
    </cfRule>
  </conditionalFormatting>
  <conditionalFormatting sqref="Q60">
    <cfRule type="cellIs" dxfId="258" priority="178" operator="equal">
      <formula>"Extremo"</formula>
    </cfRule>
    <cfRule type="cellIs" dxfId="257" priority="179" operator="equal">
      <formula>"Alto"</formula>
    </cfRule>
    <cfRule type="cellIs" dxfId="256" priority="180" operator="equal">
      <formula>"Moderado"</formula>
    </cfRule>
    <cfRule type="cellIs" dxfId="255" priority="181" operator="equal">
      <formula>"Bajo"</formula>
    </cfRule>
  </conditionalFormatting>
  <conditionalFormatting sqref="AE11">
    <cfRule type="cellIs" dxfId="254" priority="693" operator="equal">
      <formula>"Muy Alta"</formula>
    </cfRule>
    <cfRule type="cellIs" dxfId="253" priority="694" operator="equal">
      <formula>"Alta"</formula>
    </cfRule>
    <cfRule type="cellIs" dxfId="252" priority="695" operator="equal">
      <formula>"Media"</formula>
    </cfRule>
    <cfRule type="cellIs" dxfId="251" priority="696" operator="equal">
      <formula>"Baja"</formula>
    </cfRule>
    <cfRule type="cellIs" dxfId="250" priority="697" operator="equal">
      <formula>"Muy Baja"</formula>
    </cfRule>
  </conditionalFormatting>
  <conditionalFormatting sqref="AE18">
    <cfRule type="cellIs" dxfId="249" priority="515" operator="equal">
      <formula>"Muy Alta"</formula>
    </cfRule>
    <cfRule type="cellIs" dxfId="248" priority="516" operator="equal">
      <formula>"Alta"</formula>
    </cfRule>
    <cfRule type="cellIs" dxfId="247" priority="517" operator="equal">
      <formula>"Media"</formula>
    </cfRule>
    <cfRule type="cellIs" dxfId="246" priority="518" operator="equal">
      <formula>"Baja"</formula>
    </cfRule>
    <cfRule type="cellIs" dxfId="245" priority="519" operator="equal">
      <formula>"Muy Baja"</formula>
    </cfRule>
  </conditionalFormatting>
  <conditionalFormatting sqref="AE25">
    <cfRule type="cellIs" dxfId="244" priority="458" operator="equal">
      <formula>"Muy Alta"</formula>
    </cfRule>
    <cfRule type="cellIs" dxfId="243" priority="459" operator="equal">
      <formula>"Alta"</formula>
    </cfRule>
    <cfRule type="cellIs" dxfId="242" priority="460" operator="equal">
      <formula>"Media"</formula>
    </cfRule>
    <cfRule type="cellIs" dxfId="241" priority="461" operator="equal">
      <formula>"Baja"</formula>
    </cfRule>
    <cfRule type="cellIs" dxfId="240" priority="462" operator="equal">
      <formula>"Muy Baja"</formula>
    </cfRule>
  </conditionalFormatting>
  <conditionalFormatting sqref="AE32">
    <cfRule type="cellIs" dxfId="239" priority="401" operator="equal">
      <formula>"Muy Alta"</formula>
    </cfRule>
    <cfRule type="cellIs" dxfId="238" priority="402" operator="equal">
      <formula>"Alta"</formula>
    </cfRule>
    <cfRule type="cellIs" dxfId="237" priority="403" operator="equal">
      <formula>"Media"</formula>
    </cfRule>
    <cfRule type="cellIs" dxfId="236" priority="404" operator="equal">
      <formula>"Baja"</formula>
    </cfRule>
    <cfRule type="cellIs" dxfId="235" priority="405" operator="equal">
      <formula>"Muy Baja"</formula>
    </cfRule>
  </conditionalFormatting>
  <conditionalFormatting sqref="AE39">
    <cfRule type="cellIs" dxfId="234" priority="344" operator="equal">
      <formula>"Muy Alta"</formula>
    </cfRule>
    <cfRule type="cellIs" dxfId="233" priority="345" operator="equal">
      <formula>"Alta"</formula>
    </cfRule>
    <cfRule type="cellIs" dxfId="232" priority="346" operator="equal">
      <formula>"Media"</formula>
    </cfRule>
    <cfRule type="cellIs" dxfId="231" priority="347" operator="equal">
      <formula>"Baja"</formula>
    </cfRule>
    <cfRule type="cellIs" dxfId="230" priority="348" operator="equal">
      <formula>"Muy Baja"</formula>
    </cfRule>
  </conditionalFormatting>
  <conditionalFormatting sqref="AE46">
    <cfRule type="cellIs" dxfId="229" priority="287" operator="equal">
      <formula>"Muy Alta"</formula>
    </cfRule>
    <cfRule type="cellIs" dxfId="228" priority="288" operator="equal">
      <formula>"Alta"</formula>
    </cfRule>
    <cfRule type="cellIs" dxfId="227" priority="289" operator="equal">
      <formula>"Media"</formula>
    </cfRule>
    <cfRule type="cellIs" dxfId="226" priority="290" operator="equal">
      <formula>"Baja"</formula>
    </cfRule>
    <cfRule type="cellIs" dxfId="225" priority="291" operator="equal">
      <formula>"Muy Baja"</formula>
    </cfRule>
  </conditionalFormatting>
  <conditionalFormatting sqref="AE53">
    <cfRule type="cellIs" dxfId="224" priority="230" operator="equal">
      <formula>"Muy Alta"</formula>
    </cfRule>
    <cfRule type="cellIs" dxfId="223" priority="231" operator="equal">
      <formula>"Alta"</formula>
    </cfRule>
    <cfRule type="cellIs" dxfId="222" priority="232" operator="equal">
      <formula>"Media"</formula>
    </cfRule>
    <cfRule type="cellIs" dxfId="221" priority="233" operator="equal">
      <formula>"Baja"</formula>
    </cfRule>
    <cfRule type="cellIs" dxfId="220" priority="234" operator="equal">
      <formula>"Muy Baja"</formula>
    </cfRule>
  </conditionalFormatting>
  <conditionalFormatting sqref="AE60">
    <cfRule type="cellIs" dxfId="219" priority="173" operator="equal">
      <formula>"Muy Alta"</formula>
    </cfRule>
    <cfRule type="cellIs" dxfId="218" priority="174" operator="equal">
      <formula>"Alta"</formula>
    </cfRule>
    <cfRule type="cellIs" dxfId="217" priority="175" operator="equal">
      <formula>"Media"</formula>
    </cfRule>
    <cfRule type="cellIs" dxfId="216" priority="176" operator="equal">
      <formula>"Baja"</formula>
    </cfRule>
    <cfRule type="cellIs" dxfId="215" priority="177" operator="equal">
      <formula>"Muy Baja"</formula>
    </cfRule>
  </conditionalFormatting>
  <conditionalFormatting sqref="AG11">
    <cfRule type="cellIs" dxfId="214" priority="688" operator="equal">
      <formula>"Catastrófico"</formula>
    </cfRule>
    <cfRule type="cellIs" dxfId="213" priority="689" operator="equal">
      <formula>"Mayor"</formula>
    </cfRule>
    <cfRule type="cellIs" dxfId="212" priority="690" operator="equal">
      <formula>"Moderado"</formula>
    </cfRule>
    <cfRule type="cellIs" dxfId="211" priority="691" operator="equal">
      <formula>"Menor"</formula>
    </cfRule>
    <cfRule type="cellIs" dxfId="210" priority="692" operator="equal">
      <formula>"Leve"</formula>
    </cfRule>
  </conditionalFormatting>
  <conditionalFormatting sqref="AG18">
    <cfRule type="cellIs" dxfId="209" priority="510" operator="equal">
      <formula>"Catastrófico"</formula>
    </cfRule>
    <cfRule type="cellIs" dxfId="208" priority="511" operator="equal">
      <formula>"Mayor"</formula>
    </cfRule>
    <cfRule type="cellIs" dxfId="207" priority="512" operator="equal">
      <formula>"Moderado"</formula>
    </cfRule>
    <cfRule type="cellIs" dxfId="206" priority="513" operator="equal">
      <formula>"Menor"</formula>
    </cfRule>
    <cfRule type="cellIs" dxfId="205" priority="514" operator="equal">
      <formula>"Leve"</formula>
    </cfRule>
  </conditionalFormatting>
  <conditionalFormatting sqref="AG25">
    <cfRule type="cellIs" dxfId="204" priority="453" operator="equal">
      <formula>"Catastrófico"</formula>
    </cfRule>
    <cfRule type="cellIs" dxfId="203" priority="454" operator="equal">
      <formula>"Mayor"</formula>
    </cfRule>
    <cfRule type="cellIs" dxfId="202" priority="455" operator="equal">
      <formula>"Moderado"</formula>
    </cfRule>
    <cfRule type="cellIs" dxfId="201" priority="456" operator="equal">
      <formula>"Menor"</formula>
    </cfRule>
    <cfRule type="cellIs" dxfId="200" priority="457" operator="equal">
      <formula>"Leve"</formula>
    </cfRule>
  </conditionalFormatting>
  <conditionalFormatting sqref="AG32">
    <cfRule type="cellIs" dxfId="199" priority="396" operator="equal">
      <formula>"Catastrófico"</formula>
    </cfRule>
    <cfRule type="cellIs" dxfId="198" priority="397" operator="equal">
      <formula>"Mayor"</formula>
    </cfRule>
    <cfRule type="cellIs" dxfId="197" priority="398" operator="equal">
      <formula>"Moderado"</formula>
    </cfRule>
    <cfRule type="cellIs" dxfId="196" priority="399" operator="equal">
      <formula>"Menor"</formula>
    </cfRule>
    <cfRule type="cellIs" dxfId="195" priority="400" operator="equal">
      <formula>"Leve"</formula>
    </cfRule>
  </conditionalFormatting>
  <conditionalFormatting sqref="AG39">
    <cfRule type="cellIs" dxfId="194" priority="339" operator="equal">
      <formula>"Catastrófico"</formula>
    </cfRule>
    <cfRule type="cellIs" dxfId="193" priority="340" operator="equal">
      <formula>"Mayor"</formula>
    </cfRule>
    <cfRule type="cellIs" dxfId="192" priority="341" operator="equal">
      <formula>"Moderado"</formula>
    </cfRule>
    <cfRule type="cellIs" dxfId="191" priority="342" operator="equal">
      <formula>"Menor"</formula>
    </cfRule>
    <cfRule type="cellIs" dxfId="190" priority="343" operator="equal">
      <formula>"Leve"</formula>
    </cfRule>
  </conditionalFormatting>
  <conditionalFormatting sqref="AG46">
    <cfRule type="cellIs" dxfId="189" priority="282" operator="equal">
      <formula>"Catastrófico"</formula>
    </cfRule>
    <cfRule type="cellIs" dxfId="188" priority="283" operator="equal">
      <formula>"Mayor"</formula>
    </cfRule>
    <cfRule type="cellIs" dxfId="187" priority="284" operator="equal">
      <formula>"Moderado"</formula>
    </cfRule>
    <cfRule type="cellIs" dxfId="186" priority="285" operator="equal">
      <formula>"Menor"</formula>
    </cfRule>
    <cfRule type="cellIs" dxfId="185" priority="286" operator="equal">
      <formula>"Leve"</formula>
    </cfRule>
  </conditionalFormatting>
  <conditionalFormatting sqref="AG53">
    <cfRule type="cellIs" dxfId="184" priority="225" operator="equal">
      <formula>"Catastrófico"</formula>
    </cfRule>
    <cfRule type="cellIs" dxfId="183" priority="226" operator="equal">
      <formula>"Mayor"</formula>
    </cfRule>
    <cfRule type="cellIs" dxfId="182" priority="227" operator="equal">
      <formula>"Moderado"</formula>
    </cfRule>
    <cfRule type="cellIs" dxfId="181" priority="228" operator="equal">
      <formula>"Menor"</formula>
    </cfRule>
    <cfRule type="cellIs" dxfId="180" priority="229" operator="equal">
      <formula>"Leve"</formula>
    </cfRule>
  </conditionalFormatting>
  <conditionalFormatting sqref="AG60">
    <cfRule type="cellIs" dxfId="179" priority="168" operator="equal">
      <formula>"Catastrófico"</formula>
    </cfRule>
    <cfRule type="cellIs" dxfId="178" priority="169" operator="equal">
      <formula>"Mayor"</formula>
    </cfRule>
    <cfRule type="cellIs" dxfId="177" priority="170" operator="equal">
      <formula>"Moderado"</formula>
    </cfRule>
    <cfRule type="cellIs" dxfId="176" priority="171" operator="equal">
      <formula>"Menor"</formula>
    </cfRule>
    <cfRule type="cellIs" dxfId="175" priority="172" operator="equal">
      <formula>"Leve"</formula>
    </cfRule>
  </conditionalFormatting>
  <conditionalFormatting sqref="AI11">
    <cfRule type="cellIs" dxfId="174" priority="684" operator="equal">
      <formula>"Extremo"</formula>
    </cfRule>
    <cfRule type="cellIs" dxfId="173" priority="685" operator="equal">
      <formula>"Alto"</formula>
    </cfRule>
    <cfRule type="cellIs" dxfId="172" priority="686" operator="equal">
      <formula>"Moderado"</formula>
    </cfRule>
    <cfRule type="cellIs" dxfId="171" priority="687" operator="equal">
      <formula>"Bajo"</formula>
    </cfRule>
  </conditionalFormatting>
  <conditionalFormatting sqref="AI18">
    <cfRule type="cellIs" dxfId="170" priority="506" operator="equal">
      <formula>"Extremo"</formula>
    </cfRule>
    <cfRule type="cellIs" dxfId="169" priority="507" operator="equal">
      <formula>"Alto"</formula>
    </cfRule>
    <cfRule type="cellIs" dxfId="168" priority="508" operator="equal">
      <formula>"Moderado"</formula>
    </cfRule>
    <cfRule type="cellIs" dxfId="167" priority="509" operator="equal">
      <formula>"Bajo"</formula>
    </cfRule>
  </conditionalFormatting>
  <conditionalFormatting sqref="AI25">
    <cfRule type="cellIs" dxfId="166" priority="449" operator="equal">
      <formula>"Extremo"</formula>
    </cfRule>
    <cfRule type="cellIs" dxfId="165" priority="450" operator="equal">
      <formula>"Alto"</formula>
    </cfRule>
    <cfRule type="cellIs" dxfId="164" priority="451" operator="equal">
      <formula>"Moderado"</formula>
    </cfRule>
    <cfRule type="cellIs" dxfId="163" priority="452" operator="equal">
      <formula>"Bajo"</formula>
    </cfRule>
  </conditionalFormatting>
  <conditionalFormatting sqref="AI32">
    <cfRule type="cellIs" dxfId="162" priority="392" operator="equal">
      <formula>"Extremo"</formula>
    </cfRule>
    <cfRule type="cellIs" dxfId="161" priority="393" operator="equal">
      <formula>"Alto"</formula>
    </cfRule>
    <cfRule type="cellIs" dxfId="160" priority="394" operator="equal">
      <formula>"Moderado"</formula>
    </cfRule>
    <cfRule type="cellIs" dxfId="159" priority="395" operator="equal">
      <formula>"Bajo"</formula>
    </cfRule>
  </conditionalFormatting>
  <conditionalFormatting sqref="AI39">
    <cfRule type="cellIs" dxfId="158" priority="335" operator="equal">
      <formula>"Extremo"</formula>
    </cfRule>
    <cfRule type="cellIs" dxfId="157" priority="336" operator="equal">
      <formula>"Alto"</formula>
    </cfRule>
    <cfRule type="cellIs" dxfId="156" priority="337" operator="equal">
      <formula>"Moderado"</formula>
    </cfRule>
    <cfRule type="cellIs" dxfId="155" priority="338" operator="equal">
      <formula>"Bajo"</formula>
    </cfRule>
  </conditionalFormatting>
  <conditionalFormatting sqref="AI46">
    <cfRule type="cellIs" dxfId="154" priority="278" operator="equal">
      <formula>"Extremo"</formula>
    </cfRule>
    <cfRule type="cellIs" dxfId="153" priority="279" operator="equal">
      <formula>"Alto"</formula>
    </cfRule>
    <cfRule type="cellIs" dxfId="152" priority="280" operator="equal">
      <formula>"Moderado"</formula>
    </cfRule>
    <cfRule type="cellIs" dxfId="151" priority="281" operator="equal">
      <formula>"Bajo"</formula>
    </cfRule>
  </conditionalFormatting>
  <conditionalFormatting sqref="AI53">
    <cfRule type="cellIs" dxfId="150" priority="221" operator="equal">
      <formula>"Extremo"</formula>
    </cfRule>
    <cfRule type="cellIs" dxfId="149" priority="222" operator="equal">
      <formula>"Alto"</formula>
    </cfRule>
    <cfRule type="cellIs" dxfId="148" priority="223" operator="equal">
      <formula>"Moderado"</formula>
    </cfRule>
    <cfRule type="cellIs" dxfId="147" priority="224" operator="equal">
      <formula>"Bajo"</formula>
    </cfRule>
  </conditionalFormatting>
  <conditionalFormatting sqref="AI60">
    <cfRule type="cellIs" dxfId="146" priority="164" operator="equal">
      <formula>"Extremo"</formula>
    </cfRule>
    <cfRule type="cellIs" dxfId="145" priority="165" operator="equal">
      <formula>"Alto"</formula>
    </cfRule>
    <cfRule type="cellIs" dxfId="144" priority="166" operator="equal">
      <formula>"Moderado"</formula>
    </cfRule>
    <cfRule type="cellIs" dxfId="143" priority="167" operator="equal">
      <formula>"Bajo"</formula>
    </cfRule>
  </conditionalFormatting>
  <conditionalFormatting sqref="K67">
    <cfRule type="cellIs" dxfId="142" priority="125" operator="equal">
      <formula>"Muy Alta"</formula>
    </cfRule>
    <cfRule type="cellIs" dxfId="141" priority="126" operator="equal">
      <formula>"Alta"</formula>
    </cfRule>
    <cfRule type="cellIs" dxfId="140" priority="127" operator="equal">
      <formula>"Media"</formula>
    </cfRule>
    <cfRule type="cellIs" dxfId="139" priority="128" operator="equal">
      <formula>"Baja"</formula>
    </cfRule>
    <cfRule type="cellIs" dxfId="138" priority="129" operator="equal">
      <formula>"Muy Baja"</formula>
    </cfRule>
  </conditionalFormatting>
  <conditionalFormatting sqref="N67">
    <cfRule type="containsText" dxfId="137" priority="106" operator="containsText" text="❌">
      <formula>NOT(ISERROR(SEARCH("❌",N67)))</formula>
    </cfRule>
  </conditionalFormatting>
  <conditionalFormatting sqref="O67">
    <cfRule type="cellIs" dxfId="136" priority="130" operator="equal">
      <formula>"Catastrófico"</formula>
    </cfRule>
    <cfRule type="cellIs" dxfId="135" priority="131" operator="equal">
      <formula>"Mayor"</formula>
    </cfRule>
    <cfRule type="cellIs" dxfId="134" priority="132" operator="equal">
      <formula>"Moderado"</formula>
    </cfRule>
    <cfRule type="cellIs" dxfId="133" priority="133" operator="equal">
      <formula>"Menor"</formula>
    </cfRule>
    <cfRule type="cellIs" dxfId="132" priority="134" operator="equal">
      <formula>"Leve"</formula>
    </cfRule>
  </conditionalFormatting>
  <conditionalFormatting sqref="Q67">
    <cfRule type="cellIs" dxfId="131" priority="121" operator="equal">
      <formula>"Extremo"</formula>
    </cfRule>
    <cfRule type="cellIs" dxfId="130" priority="122" operator="equal">
      <formula>"Alto"</formula>
    </cfRule>
    <cfRule type="cellIs" dxfId="129" priority="123" operator="equal">
      <formula>"Moderado"</formula>
    </cfRule>
    <cfRule type="cellIs" dxfId="128" priority="124" operator="equal">
      <formula>"Bajo"</formula>
    </cfRule>
  </conditionalFormatting>
  <conditionalFormatting sqref="AE67">
    <cfRule type="cellIs" dxfId="127" priority="116" operator="equal">
      <formula>"Muy Alta"</formula>
    </cfRule>
    <cfRule type="cellIs" dxfId="126" priority="117" operator="equal">
      <formula>"Alta"</formula>
    </cfRule>
    <cfRule type="cellIs" dxfId="125" priority="118" operator="equal">
      <formula>"Media"</formula>
    </cfRule>
    <cfRule type="cellIs" dxfId="124" priority="119" operator="equal">
      <formula>"Baja"</formula>
    </cfRule>
    <cfRule type="cellIs" dxfId="123" priority="120" operator="equal">
      <formula>"Muy Baja"</formula>
    </cfRule>
  </conditionalFormatting>
  <conditionalFormatting sqref="AG67">
    <cfRule type="cellIs" dxfId="122" priority="111" operator="equal">
      <formula>"Catastrófico"</formula>
    </cfRule>
    <cfRule type="cellIs" dxfId="121" priority="112" operator="equal">
      <formula>"Mayor"</formula>
    </cfRule>
    <cfRule type="cellIs" dxfId="120" priority="113" operator="equal">
      <formula>"Moderado"</formula>
    </cfRule>
    <cfRule type="cellIs" dxfId="119" priority="114" operator="equal">
      <formula>"Menor"</formula>
    </cfRule>
    <cfRule type="cellIs" dxfId="118" priority="115" operator="equal">
      <formula>"Leve"</formula>
    </cfRule>
  </conditionalFormatting>
  <conditionalFormatting sqref="AI67">
    <cfRule type="cellIs" dxfId="117" priority="107" operator="equal">
      <formula>"Extremo"</formula>
    </cfRule>
    <cfRule type="cellIs" dxfId="116" priority="108" operator="equal">
      <formula>"Alto"</formula>
    </cfRule>
    <cfRule type="cellIs" dxfId="115" priority="109" operator="equal">
      <formula>"Moderado"</formula>
    </cfRule>
    <cfRule type="cellIs" dxfId="114" priority="110" operator="equal">
      <formula>"Bajo"</formula>
    </cfRule>
  </conditionalFormatting>
  <conditionalFormatting sqref="K74">
    <cfRule type="cellIs" dxfId="113" priority="96" operator="equal">
      <formula>"Muy Alta"</formula>
    </cfRule>
    <cfRule type="cellIs" dxfId="112" priority="97" operator="equal">
      <formula>"Alta"</formula>
    </cfRule>
    <cfRule type="cellIs" dxfId="111" priority="98" operator="equal">
      <formula>"Media"</formula>
    </cfRule>
    <cfRule type="cellIs" dxfId="110" priority="99" operator="equal">
      <formula>"Baja"</formula>
    </cfRule>
    <cfRule type="cellIs" dxfId="109" priority="100" operator="equal">
      <formula>"Muy Baja"</formula>
    </cfRule>
  </conditionalFormatting>
  <conditionalFormatting sqref="N74">
    <cfRule type="containsText" dxfId="108" priority="77" operator="containsText" text="❌">
      <formula>NOT(ISERROR(SEARCH("❌",N74)))</formula>
    </cfRule>
  </conditionalFormatting>
  <conditionalFormatting sqref="O74">
    <cfRule type="cellIs" dxfId="107" priority="101" operator="equal">
      <formula>"Catastrófico"</formula>
    </cfRule>
    <cfRule type="cellIs" dxfId="106" priority="102" operator="equal">
      <formula>"Mayor"</formula>
    </cfRule>
    <cfRule type="cellIs" dxfId="105" priority="103" operator="equal">
      <formula>"Moderado"</formula>
    </cfRule>
    <cfRule type="cellIs" dxfId="104" priority="104" operator="equal">
      <formula>"Menor"</formula>
    </cfRule>
    <cfRule type="cellIs" dxfId="103" priority="105" operator="equal">
      <formula>"Leve"</formula>
    </cfRule>
  </conditionalFormatting>
  <conditionalFormatting sqref="Q74">
    <cfRule type="cellIs" dxfId="102" priority="92" operator="equal">
      <formula>"Extremo"</formula>
    </cfRule>
    <cfRule type="cellIs" dxfId="101" priority="93" operator="equal">
      <formula>"Alto"</formula>
    </cfRule>
    <cfRule type="cellIs" dxfId="100" priority="94" operator="equal">
      <formula>"Moderado"</formula>
    </cfRule>
    <cfRule type="cellIs" dxfId="99" priority="95" operator="equal">
      <formula>"Bajo"</formula>
    </cfRule>
  </conditionalFormatting>
  <conditionalFormatting sqref="AE74">
    <cfRule type="cellIs" dxfId="98" priority="87" operator="equal">
      <formula>"Muy Alta"</formula>
    </cfRule>
    <cfRule type="cellIs" dxfId="97" priority="88" operator="equal">
      <formula>"Alta"</formula>
    </cfRule>
    <cfRule type="cellIs" dxfId="96" priority="89" operator="equal">
      <formula>"Media"</formula>
    </cfRule>
    <cfRule type="cellIs" dxfId="95" priority="90" operator="equal">
      <formula>"Baja"</formula>
    </cfRule>
    <cfRule type="cellIs" dxfId="94" priority="91" operator="equal">
      <formula>"Muy Baja"</formula>
    </cfRule>
  </conditionalFormatting>
  <conditionalFormatting sqref="AG74">
    <cfRule type="cellIs" dxfId="93" priority="82" operator="equal">
      <formula>"Catastrófico"</formula>
    </cfRule>
    <cfRule type="cellIs" dxfId="92" priority="83" operator="equal">
      <formula>"Mayor"</formula>
    </cfRule>
    <cfRule type="cellIs" dxfId="91" priority="84" operator="equal">
      <formula>"Moderado"</formula>
    </cfRule>
    <cfRule type="cellIs" dxfId="90" priority="85" operator="equal">
      <formula>"Menor"</formula>
    </cfRule>
    <cfRule type="cellIs" dxfId="89" priority="86" operator="equal">
      <formula>"Leve"</formula>
    </cfRule>
  </conditionalFormatting>
  <conditionalFormatting sqref="AI74">
    <cfRule type="cellIs" dxfId="88" priority="78" operator="equal">
      <formula>"Extremo"</formula>
    </cfRule>
    <cfRule type="cellIs" dxfId="87" priority="79" operator="equal">
      <formula>"Alto"</formula>
    </cfRule>
    <cfRule type="cellIs" dxfId="86" priority="80" operator="equal">
      <formula>"Moderado"</formula>
    </cfRule>
    <cfRule type="cellIs" dxfId="85" priority="81" operator="equal">
      <formula>"Bajo"</formula>
    </cfRule>
  </conditionalFormatting>
  <conditionalFormatting sqref="K81">
    <cfRule type="cellIs" dxfId="84" priority="67" operator="equal">
      <formula>"Muy Alta"</formula>
    </cfRule>
    <cfRule type="cellIs" dxfId="83" priority="68" operator="equal">
      <formula>"Alta"</formula>
    </cfRule>
    <cfRule type="cellIs" dxfId="82" priority="69" operator="equal">
      <formula>"Media"</formula>
    </cfRule>
    <cfRule type="cellIs" dxfId="81" priority="70" operator="equal">
      <formula>"Baja"</formula>
    </cfRule>
    <cfRule type="cellIs" dxfId="80" priority="71" operator="equal">
      <formula>"Muy Baja"</formula>
    </cfRule>
  </conditionalFormatting>
  <conditionalFormatting sqref="N81">
    <cfRule type="containsText" dxfId="79" priority="48" operator="containsText" text="❌">
      <formula>NOT(ISERROR(SEARCH("❌",N81)))</formula>
    </cfRule>
  </conditionalFormatting>
  <conditionalFormatting sqref="O81">
    <cfRule type="cellIs" dxfId="78" priority="72" operator="equal">
      <formula>"Catastrófico"</formula>
    </cfRule>
    <cfRule type="cellIs" dxfId="77" priority="73" operator="equal">
      <formula>"Mayor"</formula>
    </cfRule>
    <cfRule type="cellIs" dxfId="76" priority="74" operator="equal">
      <formula>"Moderado"</formula>
    </cfRule>
    <cfRule type="cellIs" dxfId="75" priority="75" operator="equal">
      <formula>"Menor"</formula>
    </cfRule>
    <cfRule type="cellIs" dxfId="74" priority="76" operator="equal">
      <formula>"Leve"</formula>
    </cfRule>
  </conditionalFormatting>
  <conditionalFormatting sqref="Q81">
    <cfRule type="cellIs" dxfId="73" priority="63" operator="equal">
      <formula>"Extremo"</formula>
    </cfRule>
    <cfRule type="cellIs" dxfId="72" priority="64" operator="equal">
      <formula>"Alto"</formula>
    </cfRule>
    <cfRule type="cellIs" dxfId="71" priority="65" operator="equal">
      <formula>"Moderado"</formula>
    </cfRule>
    <cfRule type="cellIs" dxfId="70" priority="66" operator="equal">
      <formula>"Bajo"</formula>
    </cfRule>
  </conditionalFormatting>
  <conditionalFormatting sqref="AE81">
    <cfRule type="cellIs" dxfId="69" priority="58" operator="equal">
      <formula>"Muy Alta"</formula>
    </cfRule>
    <cfRule type="cellIs" dxfId="68" priority="59" operator="equal">
      <formula>"Alta"</formula>
    </cfRule>
    <cfRule type="cellIs" dxfId="67" priority="60" operator="equal">
      <formula>"Media"</formula>
    </cfRule>
    <cfRule type="cellIs" dxfId="66" priority="61" operator="equal">
      <formula>"Baja"</formula>
    </cfRule>
    <cfRule type="cellIs" dxfId="65" priority="62" operator="equal">
      <formula>"Muy Baja"</formula>
    </cfRule>
  </conditionalFormatting>
  <conditionalFormatting sqref="K88">
    <cfRule type="cellIs" dxfId="64" priority="38" operator="equal">
      <formula>"Muy Alta"</formula>
    </cfRule>
    <cfRule type="cellIs" dxfId="63" priority="39" operator="equal">
      <formula>"Alta"</formula>
    </cfRule>
    <cfRule type="cellIs" dxfId="62" priority="40" operator="equal">
      <formula>"Media"</formula>
    </cfRule>
    <cfRule type="cellIs" dxfId="61" priority="41" operator="equal">
      <formula>"Baja"</formula>
    </cfRule>
    <cfRule type="cellIs" dxfId="60" priority="42" operator="equal">
      <formula>"Muy Baja"</formula>
    </cfRule>
  </conditionalFormatting>
  <conditionalFormatting sqref="N88">
    <cfRule type="containsText" dxfId="59" priority="19" operator="containsText" text="❌">
      <formula>NOT(ISERROR(SEARCH("❌",N88)))</formula>
    </cfRule>
  </conditionalFormatting>
  <conditionalFormatting sqref="O88">
    <cfRule type="cellIs" dxfId="58" priority="43" operator="equal">
      <formula>"Catastrófico"</formula>
    </cfRule>
    <cfRule type="cellIs" dxfId="57" priority="44" operator="equal">
      <formula>"Mayor"</formula>
    </cfRule>
    <cfRule type="cellIs" dxfId="56" priority="45" operator="equal">
      <formula>"Moderado"</formula>
    </cfRule>
    <cfRule type="cellIs" dxfId="55" priority="46" operator="equal">
      <formula>"Menor"</formula>
    </cfRule>
    <cfRule type="cellIs" dxfId="54" priority="47" operator="equal">
      <formula>"Leve"</formula>
    </cfRule>
  </conditionalFormatting>
  <conditionalFormatting sqref="Q88">
    <cfRule type="cellIs" dxfId="53" priority="34" operator="equal">
      <formula>"Extremo"</formula>
    </cfRule>
    <cfRule type="cellIs" dxfId="52" priority="35" operator="equal">
      <formula>"Alto"</formula>
    </cfRule>
    <cfRule type="cellIs" dxfId="51" priority="36" operator="equal">
      <formula>"Moderado"</formula>
    </cfRule>
    <cfRule type="cellIs" dxfId="50" priority="37" operator="equal">
      <formula>"Bajo"</formula>
    </cfRule>
  </conditionalFormatting>
  <conditionalFormatting sqref="AE88">
    <cfRule type="cellIs" dxfId="49" priority="29" operator="equal">
      <formula>"Muy Alta"</formula>
    </cfRule>
    <cfRule type="cellIs" dxfId="48" priority="30" operator="equal">
      <formula>"Alta"</formula>
    </cfRule>
    <cfRule type="cellIs" dxfId="47" priority="31" operator="equal">
      <formula>"Media"</formula>
    </cfRule>
    <cfRule type="cellIs" dxfId="46" priority="32" operator="equal">
      <formula>"Baja"</formula>
    </cfRule>
    <cfRule type="cellIs" dxfId="45" priority="33" operator="equal">
      <formula>"Muy Baja"</formula>
    </cfRule>
  </conditionalFormatting>
  <conditionalFormatting sqref="AI81">
    <cfRule type="cellIs" dxfId="44" priority="15" operator="equal">
      <formula>"Extremo"</formula>
    </cfRule>
    <cfRule type="cellIs" dxfId="43" priority="16" operator="equal">
      <formula>"Alto"</formula>
    </cfRule>
    <cfRule type="cellIs" dxfId="42" priority="17" operator="equal">
      <formula>"Moderado"</formula>
    </cfRule>
    <cfRule type="cellIs" dxfId="41" priority="18" operator="equal">
      <formula>"Bajo"</formula>
    </cfRule>
  </conditionalFormatting>
  <conditionalFormatting sqref="AI88">
    <cfRule type="cellIs" dxfId="40" priority="11" operator="equal">
      <formula>"Extremo"</formula>
    </cfRule>
    <cfRule type="cellIs" dxfId="39" priority="12" operator="equal">
      <formula>"Alto"</formula>
    </cfRule>
    <cfRule type="cellIs" dxfId="38" priority="13" operator="equal">
      <formula>"Moderado"</formula>
    </cfRule>
    <cfRule type="cellIs" dxfId="37" priority="14" operator="equal">
      <formula>"Bajo"</formula>
    </cfRule>
  </conditionalFormatting>
  <conditionalFormatting sqref="AG81">
    <cfRule type="cellIs" dxfId="36" priority="6" operator="equal">
      <formula>"Catastrófico"</formula>
    </cfRule>
    <cfRule type="cellIs" dxfId="35" priority="7" operator="equal">
      <formula>"Mayor"</formula>
    </cfRule>
    <cfRule type="cellIs" dxfId="34" priority="8" operator="equal">
      <formula>"Moderado"</formula>
    </cfRule>
    <cfRule type="cellIs" dxfId="33" priority="9" operator="equal">
      <formula>"Menor"</formula>
    </cfRule>
    <cfRule type="cellIs" dxfId="32" priority="10" operator="equal">
      <formula>"Leve"</formula>
    </cfRule>
  </conditionalFormatting>
  <conditionalFormatting sqref="AG88">
    <cfRule type="cellIs" dxfId="31" priority="1" operator="equal">
      <formula>"Catastrófico"</formula>
    </cfRule>
    <cfRule type="cellIs" dxfId="30" priority="2" operator="equal">
      <formula>"Mayor"</formula>
    </cfRule>
    <cfRule type="cellIs" dxfId="29" priority="3" operator="equal">
      <formula>"Moderado"</formula>
    </cfRule>
    <cfRule type="cellIs" dxfId="28" priority="4" operator="equal">
      <formula>"Menor"</formula>
    </cfRule>
    <cfRule type="cellIs" dxfId="27" priority="5" operator="equal">
      <formula>"Leve"</formula>
    </cfRule>
  </conditionalFormatting>
  <dataValidations count="13">
    <dataValidation type="list" allowBlank="1" showInputMessage="1" showErrorMessage="1" sqref="D11:D94">
      <formula1>Principal</formula1>
    </dataValidation>
    <dataValidation type="list" allowBlank="1" showInputMessage="1" showErrorMessage="1" sqref="E11:E17">
      <formula1>INDIRECT($D$11)</formula1>
    </dataValidation>
    <dataValidation type="list" allowBlank="1" showInputMessage="1" showErrorMessage="1" sqref="E18:E24">
      <formula1>INDIRECT($D$18)</formula1>
    </dataValidation>
    <dataValidation type="list" allowBlank="1" showInputMessage="1" showErrorMessage="1" sqref="E25:E31">
      <formula1>INDIRECT($D$25)</formula1>
    </dataValidation>
    <dataValidation type="list" allowBlank="1" showInputMessage="1" showErrorMessage="1" sqref="E32:E38">
      <formula1>INDIRECT($D$32)</formula1>
    </dataValidation>
    <dataValidation type="list" allowBlank="1" showInputMessage="1" showErrorMessage="1" sqref="E39:E45">
      <formula1>INDIRECT($D$39)</formula1>
    </dataValidation>
    <dataValidation type="list" allowBlank="1" showInputMessage="1" showErrorMessage="1" sqref="E46:E52">
      <formula1>INDIRECT($D$46)</formula1>
    </dataValidation>
    <dataValidation type="list" allowBlank="1" showInputMessage="1" showErrorMessage="1" sqref="E53:E59">
      <formula1>INDIRECT($D$53)</formula1>
    </dataValidation>
    <dataValidation type="list" allowBlank="1" showInputMessage="1" showErrorMessage="1" sqref="E60:E66">
      <formula1>INDIRECT($D$60)</formula1>
    </dataValidation>
    <dataValidation type="list" allowBlank="1" showInputMessage="1" showErrorMessage="1" sqref="E67:E73">
      <formula1>INDIRECT($D$67)</formula1>
    </dataValidation>
    <dataValidation type="list" allowBlank="1" showInputMessage="1" showErrorMessage="1" sqref="E74:E80">
      <formula1>INDIRECT($D$74)</formula1>
    </dataValidation>
    <dataValidation type="list" allowBlank="1" showInputMessage="1" showErrorMessage="1" sqref="E81:E87">
      <formula1>INDIRECT($D$81)</formula1>
    </dataValidation>
    <dataValidation type="list" allowBlank="1" showInputMessage="1" showErrorMessage="1" sqref="E88:E94">
      <formula1>INDIRECT($D$88)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 Valoración controles'!$D$4:$D$6</xm:f>
          </x14:formula1>
          <xm:sqref>X11:X94</xm:sqref>
        </x14:dataValidation>
        <x14:dataValidation type="list" allowBlank="1" showInputMessage="1" showErrorMessage="1">
          <x14:formula1>
            <xm:f>'Tabla Valoración controles'!$D$7:$D$8</xm:f>
          </x14:formula1>
          <xm:sqref>Y11:Y94</xm:sqref>
        </x14:dataValidation>
        <x14:dataValidation type="list" allowBlank="1" showInputMessage="1" showErrorMessage="1">
          <x14:formula1>
            <xm:f>'Tabla Valoración controles'!$D$9:$D$10</xm:f>
          </x14:formula1>
          <xm:sqref>AA11:AA94</xm:sqref>
        </x14:dataValidation>
        <x14:dataValidation type="list" allowBlank="1" showInputMessage="1" showErrorMessage="1">
          <x14:formula1>
            <xm:f>'Tabla Valoración controles'!$D$11:$D$12</xm:f>
          </x14:formula1>
          <xm:sqref>AB11:AB94</xm:sqref>
        </x14:dataValidation>
        <x14:dataValidation type="list" allowBlank="1" showInputMessage="1" showErrorMessage="1">
          <x14:formula1>
            <xm:f>'Tabla Valoración controles'!$D$13:$D$14</xm:f>
          </x14:formula1>
          <xm:sqref>AC11:AC94</xm:sqref>
        </x14:dataValidation>
        <x14:dataValidation type="list" allowBlank="1" showInputMessage="1" showErrorMessage="1">
          <x14:formula1>
            <xm:f>'Opciones Tratamiento'!$B$2:$B$4</xm:f>
          </x14:formula1>
          <xm:sqref>AJ53 AJ11 AJ18 AJ25 AJ32 AJ39 AJ46 AJ60 AJ67 AJ74 AJ81 AJ88</xm:sqref>
        </x14:dataValidation>
        <x14:dataValidation type="list" allowBlank="1" showInputMessage="1" showErrorMessage="1">
          <x14:formula1>
            <xm:f>'Opciones Tratamiento'!$B$21:$B$63</xm:f>
          </x14:formula1>
          <xm:sqref>B11</xm:sqref>
        </x14:dataValidation>
        <x14:dataValidation type="list" allowBlank="1" showInputMessage="1" showErrorMessage="1">
          <x14:formula1>
            <xm:f>'Tabla Impacto'!$F$212:$F$221</xm:f>
          </x14:formula1>
          <xm:sqref>M11:M94</xm:sqref>
        </x14:dataValidation>
        <x14:dataValidation type="list" allowBlank="1" showInputMessage="1" showErrorMessage="1">
          <x14:formula1>
            <xm:f>'Opciones Tratamiento'!$E$14:$E$24</xm:f>
          </x14:formula1>
          <xm:sqref>C11:C94</xm:sqref>
        </x14:dataValidation>
        <x14:dataValidation type="list" allowBlank="1" showInputMessage="1" showErrorMessage="1">
          <x14:formula1>
            <xm:f>'Opciones Tratamiento'!$B$9:$B$11</xm:f>
          </x14:formula1>
          <xm:sqref>AO11:AO94</xm:sqref>
        </x14:dataValidation>
        <x14:dataValidation type="list" allowBlank="1" showInputMessage="1" showErrorMessage="1">
          <x14:formula1>
            <xm:f>'Opciones Tratamiento'!$P$9:$P$19</xm:f>
          </x14:formula1>
          <xm:sqref>I11:I94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2060"/>
  </sheetPr>
  <dimension ref="A3:P26"/>
  <sheetViews>
    <sheetView showGridLines="0" zoomScale="55" zoomScaleNormal="55" workbookViewId="0">
      <selection activeCell="I1" sqref="I1:P1048576"/>
    </sheetView>
  </sheetViews>
  <sheetFormatPr baseColWidth="10" defaultRowHeight="15" x14ac:dyDescent="0.25"/>
  <cols>
    <col min="1" max="1" width="11.42578125" style="167"/>
    <col min="2" max="2" width="15.85546875" style="167" customWidth="1"/>
    <col min="3" max="7" width="30.7109375" style="167" customWidth="1"/>
    <col min="8" max="8" width="11.42578125" style="167"/>
    <col min="9" max="10" width="11.42578125" style="167" hidden="1" customWidth="1"/>
    <col min="11" max="11" width="15.28515625" style="167" hidden="1" customWidth="1"/>
    <col min="12" max="16" width="20.7109375" style="167" hidden="1" customWidth="1"/>
    <col min="17" max="17" width="20.7109375" style="167" customWidth="1"/>
    <col min="18" max="16384" width="11.42578125" style="167"/>
  </cols>
  <sheetData>
    <row r="3" spans="1:16" ht="15.75" thickBot="1" x14ac:dyDescent="0.3"/>
    <row r="4" spans="1:16" ht="33" customHeight="1" thickBot="1" x14ac:dyDescent="0.4">
      <c r="A4" s="466" t="s">
        <v>352</v>
      </c>
      <c r="B4" s="467"/>
      <c r="C4" s="467"/>
      <c r="D4" s="467"/>
      <c r="E4" s="467"/>
      <c r="F4" s="467"/>
      <c r="G4" s="468"/>
      <c r="H4" s="168"/>
      <c r="I4" s="469" t="s">
        <v>2</v>
      </c>
      <c r="J4" s="470"/>
      <c r="K4" s="470"/>
      <c r="L4" s="470"/>
      <c r="M4" s="470"/>
      <c r="N4" s="470"/>
      <c r="O4" s="470"/>
      <c r="P4" s="471"/>
    </row>
    <row r="5" spans="1:16" ht="21.75" thickBot="1" x14ac:dyDescent="0.4">
      <c r="A5" s="472" t="s">
        <v>2</v>
      </c>
      <c r="B5" s="473"/>
      <c r="C5" s="473"/>
      <c r="D5" s="473"/>
      <c r="E5" s="473"/>
      <c r="F5" s="473"/>
      <c r="G5" s="474"/>
      <c r="H5" s="168"/>
      <c r="I5" s="475"/>
      <c r="J5" s="476"/>
      <c r="K5" s="477"/>
      <c r="L5" s="169">
        <v>0.2</v>
      </c>
      <c r="M5" s="169">
        <v>0.4</v>
      </c>
      <c r="N5" s="169">
        <v>0.6</v>
      </c>
      <c r="O5" s="169">
        <v>0.8</v>
      </c>
      <c r="P5" s="170">
        <v>1</v>
      </c>
    </row>
    <row r="6" spans="1:16" ht="39" customHeight="1" x14ac:dyDescent="0.35">
      <c r="A6" s="171"/>
      <c r="B6" s="172"/>
      <c r="C6" s="173" t="s">
        <v>130</v>
      </c>
      <c r="D6" s="173" t="s">
        <v>71</v>
      </c>
      <c r="E6" s="173" t="s">
        <v>68</v>
      </c>
      <c r="F6" s="173" t="s">
        <v>7</v>
      </c>
      <c r="G6" s="174" t="s">
        <v>72</v>
      </c>
      <c r="H6" s="168"/>
      <c r="I6" s="478"/>
      <c r="J6" s="479"/>
      <c r="K6" s="480"/>
      <c r="L6" s="175" t="s">
        <v>130</v>
      </c>
      <c r="M6" s="175" t="s">
        <v>71</v>
      </c>
      <c r="N6" s="175" t="s">
        <v>68</v>
      </c>
      <c r="O6" s="175" t="s">
        <v>7</v>
      </c>
      <c r="P6" s="176" t="s">
        <v>72</v>
      </c>
    </row>
    <row r="7" spans="1:16" ht="50.1" customHeight="1" x14ac:dyDescent="0.35">
      <c r="A7" s="481" t="s">
        <v>4</v>
      </c>
      <c r="B7" s="177" t="s">
        <v>44</v>
      </c>
      <c r="C7" s="178" t="str">
        <f ca="1">+IF(AND('Mapa final'!K11=K7,'Mapa final'!O11=L6),'Mapa final'!A11,"")&amp;" "&amp;IF(AND('Mapa final'!K18=K7,'Mapa final'!O18=L6),'Mapa final'!A18,"")&amp;" "&amp;IF(AND('Mapa final'!K25=K7,'Mapa final'!O25=L6),'Mapa final'!A25,"")&amp;" "&amp;IF(AND('Mapa final'!K32=K7,'Mapa final'!O32=L6),'Mapa final'!A32,"")&amp;" "&amp;IF(AND('Mapa final'!K39=K7,'Mapa final'!O39=L6),'Mapa final'!A39,"")&amp;" "&amp;IF(AND('Mapa final'!K46=K7,'Mapa final'!O46=L6),'Mapa final'!A46,"")&amp;" "&amp;IF(AND('Mapa final'!K53=K7,'Mapa final'!O53=L6),'Mapa final'!A53,"")&amp;" "&amp;IF(AND('Mapa final'!K60=K7,'Mapa final'!O60=L6),'Mapa final'!A60,"")&amp;" "&amp;IF(AND('Mapa final'!K67=K7,'Mapa final'!O67=L6),'Mapa final'!A67,"")&amp;" "&amp;IF(AND('Mapa final'!K74=K7,'Mapa final'!O74=L6),'Mapa final'!A74,"")&amp;" "&amp;IF(AND('Mapa final'!K81=K7,'Mapa final'!O81=L6),'Mapa final'!A81,"")&amp;" "&amp;IF(AND('Mapa final'!K88=K7,'Mapa final'!O88=L6),'Mapa final'!A88,"")</f>
        <v xml:space="preserve">           </v>
      </c>
      <c r="D7" s="179" t="str">
        <f ca="1">+IF(AND('Mapa final'!K11=K7,'Mapa final'!O11=M6),'Mapa final'!A11,"")&amp;" "&amp;IF(AND('Mapa final'!K18=K7,'Mapa final'!O18=M6),'Mapa final'!A18,"")&amp;" "&amp;IF(AND('Mapa final'!K25=K7,'Mapa final'!O25=M6),'Mapa final'!A25,"")&amp;" "&amp;IF(AND('Mapa final'!K32=K7,'Mapa final'!O32=M6),'Mapa final'!A32,"")&amp;" "&amp;IF(AND('Mapa final'!K39=K7,'Mapa final'!O39=M6),'Mapa final'!A39,"")&amp;" "&amp;IF(AND('Mapa final'!K46=K7,'Mapa final'!O46=M6),'Mapa final'!A46,"")&amp;" "&amp;IF(AND('Mapa final'!K53=K7,'Mapa final'!O53=M6),'Mapa final'!A53,"")&amp;" "&amp;IF(AND('Mapa final'!K60=K7,'Mapa final'!O60=M6),'Mapa final'!A60,"")&amp;" "&amp;IF(AND('Mapa final'!K67=K7,'Mapa final'!O67=M6),'Mapa final'!A67,"")&amp;" "&amp;IF(AND('Mapa final'!K74=K7,'Mapa final'!O74=M6),'Mapa final'!A74,"")&amp;" "&amp;IF(AND('Mapa final'!K81=K7,'Mapa final'!O81=M6),'Mapa final'!A81,"")&amp;" "&amp;IF(AND('Mapa final'!K88=K7,'Mapa final'!O88=M6),'Mapa final'!A88,"")</f>
        <v xml:space="preserve">           </v>
      </c>
      <c r="E7" s="179" t="str">
        <f ca="1">+IF(AND('Mapa final'!K11=K7,'Mapa final'!O11=N6),'Mapa final'!A11,"")&amp;" "&amp;IF(AND('Mapa final'!K18=K7,'Mapa final'!O18=N6),'Mapa final'!A18,"")&amp;" "&amp;IF(AND('Mapa final'!K25=K7,'Mapa final'!O25=N6),'Mapa final'!A25,"")&amp;" "&amp;IF(AND('Mapa final'!K32=K7,'Mapa final'!O32=N6),'Mapa final'!A32,"")&amp;" "&amp;IF(AND('Mapa final'!K39=K7,'Mapa final'!O39=N6),'Mapa final'!A39,"")&amp;" "&amp;IF(AND('Mapa final'!K46=K7,'Mapa final'!O46=N6),'Mapa final'!A46,"")&amp;" "&amp;IF(AND('Mapa final'!K53=K7,'Mapa final'!O53=N6),'Mapa final'!A53,"")&amp;" "&amp;IF(AND('Mapa final'!K60=K7,'Mapa final'!O60=N6),'Mapa final'!A60,"")&amp;" "&amp;IF(AND('Mapa final'!K67=K7,'Mapa final'!O67=N6),'Mapa final'!A67,"")&amp;" "&amp;IF(AND('Mapa final'!K74=K7,'Mapa final'!O74=N6),'Mapa final'!A74,"")&amp;" "&amp;IF(AND('Mapa final'!K81=K7,'Mapa final'!O81=N6),'Mapa final'!A81,"")&amp;" "&amp;IF(AND('Mapa final'!K88=K7,'Mapa final'!O88=N6),'Mapa final'!A88,"")</f>
        <v xml:space="preserve">           </v>
      </c>
      <c r="F7" s="179" t="str">
        <f ca="1">+IF(AND('Mapa final'!K11=K7,'Mapa final'!O11=O6),'Mapa final'!A11,"")&amp;" "&amp;IF(AND('Mapa final'!K18=K7,'Mapa final'!O18=O6),'Mapa final'!A18,"")&amp;" "&amp;IF(AND('Mapa final'!K25=K7,'Mapa final'!O25=O6),'Mapa final'!A25,"")&amp;" "&amp;IF(AND('Mapa final'!K32=K7,'Mapa final'!O32=O6),'Mapa final'!A32,"")&amp;" "&amp;IF(AND('Mapa final'!K39=K7,'Mapa final'!O39=O6),'Mapa final'!A39,"")&amp;" "&amp;IF(AND('Mapa final'!K46=K7,'Mapa final'!O46=O6),'Mapa final'!A46,"")&amp;" "&amp;IF(AND('Mapa final'!K53=K7,'Mapa final'!O53=O6),'Mapa final'!A53,"")&amp;" "&amp;IF(AND('Mapa final'!K60=K7,'Mapa final'!O60=O6),'Mapa final'!A60,"")&amp;" "&amp;IF(AND('Mapa final'!K67=K7,'Mapa final'!O67=O6),'Mapa final'!A67,"")&amp;" "&amp;IF(AND('Mapa final'!K74=K7,'Mapa final'!O74=O6),'Mapa final'!A74,"")&amp;" "&amp;IF(AND('Mapa final'!K81=K7,'Mapa final'!O81=O6),'Mapa final'!A81,"")&amp;" "&amp;IF(AND('Mapa final'!K88=K7,'Mapa final'!O88=O6),'Mapa final'!A88,"")</f>
        <v xml:space="preserve">           </v>
      </c>
      <c r="G7" s="180" t="str">
        <f ca="1">+IF(AND('Mapa final'!K11=K7,'Mapa final'!O11=P6),'Mapa final'!A11,"")&amp;" "&amp;IF(AND('Mapa final'!K18=K7,'Mapa final'!O18=P6),'Mapa final'!A18,"")&amp;" "&amp;IF(AND('Mapa final'!K25=K7,'Mapa final'!O25=P6),'Mapa final'!A25,"")&amp;" "&amp;IF(AND('Mapa final'!K32=K7,'Mapa final'!O32=P6),'Mapa final'!A32,"")&amp;" "&amp;IF(AND('Mapa final'!K39=K7,'Mapa final'!O39=P6),'Mapa final'!A39,"")&amp;" "&amp;IF(AND('Mapa final'!K46=K7,'Mapa final'!O46=P6),'Mapa final'!A46,"")&amp;" "&amp;IF(AND('Mapa final'!K53=K7,'Mapa final'!O53=P6),'Mapa final'!A53,"")&amp;" "&amp;IF(AND('Mapa final'!K60=K7,'Mapa final'!O60=P6),'Mapa final'!A60,"")&amp;" "&amp;IF(AND('Mapa final'!K67=K7,'Mapa final'!O67=P6),'Mapa final'!A67,"")&amp;" "&amp;IF(AND('Mapa final'!K74=K7,'Mapa final'!O74=P6),'Mapa final'!A74,"")&amp;" "&amp;IF(AND('Mapa final'!K81=K7,'Mapa final'!O81=P6),'Mapa final'!A81,"")&amp;" "&amp;IF(AND('Mapa final'!K88=K7,'Mapa final'!O88=P6),'Mapa final'!A88,"")</f>
        <v xml:space="preserve">           </v>
      </c>
      <c r="H7" s="168"/>
      <c r="I7" s="484" t="s">
        <v>4</v>
      </c>
      <c r="J7" s="181">
        <v>1</v>
      </c>
      <c r="K7" s="175" t="s">
        <v>44</v>
      </c>
      <c r="L7" s="182" t="s">
        <v>67</v>
      </c>
      <c r="M7" s="182" t="s">
        <v>67</v>
      </c>
      <c r="N7" s="182" t="s">
        <v>67</v>
      </c>
      <c r="O7" s="182" t="s">
        <v>67</v>
      </c>
      <c r="P7" s="183" t="s">
        <v>66</v>
      </c>
    </row>
    <row r="8" spans="1:16" ht="50.1" customHeight="1" x14ac:dyDescent="0.35">
      <c r="A8" s="482"/>
      <c r="B8" s="177" t="s">
        <v>6</v>
      </c>
      <c r="C8" s="184" t="str">
        <f ca="1">+IF(AND('Mapa final'!K11=K8,'Mapa final'!O11=L6),'Mapa final'!A11,"")&amp;" "&amp;IF(AND('Mapa final'!K18=K8,'Mapa final'!O18=L6),'Mapa final'!A18,"")&amp;" "&amp;IF(AND('Mapa final'!K25=K8,'Mapa final'!O25=L6),'Mapa final'!A25,"")&amp;" "&amp;IF(AND('Mapa final'!K32=K8,'Mapa final'!O32=L6),'Mapa final'!A32,"")&amp;" "&amp;IF(AND('Mapa final'!K39=K8,'Mapa final'!O39=L6),'Mapa final'!A39,"")&amp;" "&amp;IF(AND('Mapa final'!K46=K8,'Mapa final'!O46=L6),'Mapa final'!A46,"")&amp;" "&amp;IF(AND('Mapa final'!K53=K8,'Mapa final'!O53=L6),'Mapa final'!A53,"")&amp;" "&amp;IF(AND('Mapa final'!K60=K8,'Mapa final'!O60=L6),'Mapa final'!A60,"")&amp;" "&amp;IF(AND('Mapa final'!K67=K8,'Mapa final'!O67=L6),'Mapa final'!A67,"")&amp;" "&amp;IF(AND('Mapa final'!K74=K8,'Mapa final'!O74=L6),'Mapa final'!A74,"")&amp;" "&amp;IF(AND('Mapa final'!K81=K8,'Mapa final'!O81=L6),'Mapa final'!A81,"")&amp;" "&amp;IF(AND('Mapa final'!K88=K8,'Mapa final'!O88=L6),'Mapa final'!A88,"")</f>
        <v xml:space="preserve">           </v>
      </c>
      <c r="D8" s="184" t="str">
        <f ca="1">+IF(AND('Mapa final'!K11=K8,'Mapa final'!O11=M6),'Mapa final'!A11,"")&amp;" "&amp;IF(AND('Mapa final'!K18=K8,'Mapa final'!O18=M6),'Mapa final'!A18,"")&amp;" "&amp;IF(AND('Mapa final'!K25=K8,'Mapa final'!O25=M6),'Mapa final'!A25,"")&amp;" "&amp;IF(AND('Mapa final'!K32=K8,'Mapa final'!O32=M6),'Mapa final'!A32,"")&amp;" "&amp;IF(AND('Mapa final'!K39=K8,'Mapa final'!O39=M6),'Mapa final'!A39,"")&amp;" "&amp;IF(AND('Mapa final'!K46=K8,'Mapa final'!O46=M6),'Mapa final'!A46,"")&amp;" "&amp;IF(AND('Mapa final'!K53=K8,'Mapa final'!O53=M6),'Mapa final'!A53,"")&amp;" "&amp;IF(AND('Mapa final'!K60=K8,'Mapa final'!O60=M6),'Mapa final'!A60,"")&amp;" "&amp;IF(AND('Mapa final'!K67=K8,'Mapa final'!O67=M6),'Mapa final'!A67,"")&amp;" "&amp;IF(AND('Mapa final'!K74=K8,'Mapa final'!O74=M6),'Mapa final'!A74,"")&amp;" "&amp;IF(AND('Mapa final'!K81=K8,'Mapa final'!O81=M6),'Mapa final'!A81,"")&amp;" "&amp;IF(AND('Mapa final'!K88=K8,'Mapa final'!O88=M6),'Mapa final'!A88,"")</f>
        <v xml:space="preserve">           </v>
      </c>
      <c r="E8" s="179" t="str">
        <f ca="1">+IF(AND('Mapa final'!K11=K8,'Mapa final'!O11=N6),'Mapa final'!A11,"")&amp;" "&amp;IF(AND('Mapa final'!K18=K8,'Mapa final'!O18=N6),'Mapa final'!A18,"")&amp;" "&amp;IF(AND('Mapa final'!K25=K8,'Mapa final'!O25=N6),'Mapa final'!A25,"")&amp;" "&amp;IF(AND('Mapa final'!K32=K8,'Mapa final'!O32=N6),'Mapa final'!A32,"")&amp;" "&amp;IF(AND('Mapa final'!K39=K8,'Mapa final'!O39=N6),'Mapa final'!A39,"")&amp;" "&amp;IF(AND('Mapa final'!K46=K8,'Mapa final'!O46=N6),'Mapa final'!A46,"")&amp;" "&amp;IF(AND('Mapa final'!K53=K8,'Mapa final'!O53=N6),'Mapa final'!A53,"")&amp;" "&amp;IF(AND('Mapa final'!K60=K8,'Mapa final'!O60=N6),'Mapa final'!A60,"")&amp;" "&amp;IF(AND('Mapa final'!K67=K8,'Mapa final'!O67=N6),'Mapa final'!A67,"")&amp;" "&amp;IF(AND('Mapa final'!K74=K8,'Mapa final'!O74=N6),'Mapa final'!A74,"")&amp;" "&amp;IF(AND('Mapa final'!K81=K8,'Mapa final'!O81=N6),'Mapa final'!A81,"")&amp;" "&amp;IF(AND('Mapa final'!K88=K8,'Mapa final'!O88=N6),'Mapa final'!A88,"")</f>
        <v xml:space="preserve">           </v>
      </c>
      <c r="F8" s="179" t="str">
        <f ca="1">+IF(AND('Mapa final'!K11=K8,'Mapa final'!O11=O6),'Mapa final'!A11,"")&amp;" "&amp;IF(AND('Mapa final'!K18=K8,'Mapa final'!O18=O6),'Mapa final'!A18,"")&amp;" "&amp;IF(AND('Mapa final'!K25=K8,'Mapa final'!O25=O6),'Mapa final'!A25,"")&amp;" "&amp;IF(AND('Mapa final'!K32=K8,'Mapa final'!O32=O6),'Mapa final'!A32,"")&amp;" "&amp;IF(AND('Mapa final'!K39=K8,'Mapa final'!O39=O6),'Mapa final'!A39,"")&amp;" "&amp;IF(AND('Mapa final'!K46=K8,'Mapa final'!O46=O6),'Mapa final'!A46,"")&amp;" "&amp;IF(AND('Mapa final'!K53=K8,'Mapa final'!O53=O6),'Mapa final'!A53,"")&amp;" "&amp;IF(AND('Mapa final'!K60=K8,'Mapa final'!O60=O6),'Mapa final'!A60,"")&amp;" "&amp;IF(AND('Mapa final'!K67=K8,'Mapa final'!O67=O6),'Mapa final'!A67,"")&amp;" "&amp;IF(AND('Mapa final'!K74=K8,'Mapa final'!O74=O6),'Mapa final'!A74,"")&amp;" "&amp;IF(AND('Mapa final'!K81=K8,'Mapa final'!O81=O6),'Mapa final'!A81,"")&amp;" "&amp;IF(AND('Mapa final'!K88=K8,'Mapa final'!O88=O6),'Mapa final'!A88,"")</f>
        <v xml:space="preserve">           </v>
      </c>
      <c r="G8" s="180" t="str">
        <f ca="1">+IF(AND('Mapa final'!K11=K8,'Mapa final'!O11=P6),'Mapa final'!A11,"")&amp;" "&amp;IF(AND('Mapa final'!K18=K8,'Mapa final'!O18=P6),'Mapa final'!A18,"")&amp;" "&amp;IF(AND('Mapa final'!K25=K8,'Mapa final'!O25=P6),'Mapa final'!A25,"")&amp;" "&amp;IF(AND('Mapa final'!K32=K8,'Mapa final'!O32=P6),'Mapa final'!A32,"")&amp;" "&amp;IF(AND('Mapa final'!K39=K8,'Mapa final'!O39=P6),'Mapa final'!A39,"")&amp;" "&amp;IF(AND('Mapa final'!K46=K8,'Mapa final'!O46=P6),'Mapa final'!A46,"")&amp;" "&amp;IF(AND('Mapa final'!K53=K8,'Mapa final'!O53=P6),'Mapa final'!A53,"")&amp;" "&amp;IF(AND('Mapa final'!K60=K8,'Mapa final'!O60=P6),'Mapa final'!A60,"")&amp;" "&amp;IF(AND('Mapa final'!K67=K8,'Mapa final'!O67=P6),'Mapa final'!A67,"")&amp;" "&amp;IF(AND('Mapa final'!K74=K8,'Mapa final'!O74=P6),'Mapa final'!A74,"")&amp;" "&amp;IF(AND('Mapa final'!K81=K8,'Mapa final'!O81=P6),'Mapa final'!A81,"")&amp;" "&amp;IF(AND('Mapa final'!K88=K8,'Mapa final'!O88=P6),'Mapa final'!A88,"")</f>
        <v xml:space="preserve">           </v>
      </c>
      <c r="H8" s="168"/>
      <c r="I8" s="485"/>
      <c r="J8" s="181">
        <v>0.8</v>
      </c>
      <c r="K8" s="175" t="s">
        <v>6</v>
      </c>
      <c r="L8" s="185" t="s">
        <v>68</v>
      </c>
      <c r="M8" s="185" t="s">
        <v>68</v>
      </c>
      <c r="N8" s="182" t="s">
        <v>67</v>
      </c>
      <c r="O8" s="182" t="s">
        <v>67</v>
      </c>
      <c r="P8" s="183" t="s">
        <v>66</v>
      </c>
    </row>
    <row r="9" spans="1:16" ht="50.1" customHeight="1" x14ac:dyDescent="0.35">
      <c r="A9" s="482"/>
      <c r="B9" s="177" t="s">
        <v>84</v>
      </c>
      <c r="C9" s="184" t="str">
        <f ca="1">+IF(AND('Mapa final'!K11=K9,'Mapa final'!O11=L6),'Mapa final'!A11,"")&amp;" "&amp;IF(AND('Mapa final'!K18=K9,'Mapa final'!O18=L6),'Mapa final'!A18,"")&amp;" "&amp;IF(AND('Mapa final'!K25=K9,'Mapa final'!O25=L6),'Mapa final'!A25,"")&amp;" "&amp;IF(AND('Mapa final'!K32=K9,'Mapa final'!O32=L6),'Mapa final'!A32,"")&amp;" "&amp;IF(AND('Mapa final'!K39=K9,'Mapa final'!O39=L6),'Mapa final'!A39,"")&amp;" "&amp;IF(AND('Mapa final'!K46=K9,'Mapa final'!O46=L6),'Mapa final'!A46,"")&amp;" "&amp;IF(AND('Mapa final'!K53=K9,'Mapa final'!O53=L6),'Mapa final'!A53,"")&amp;" "&amp;IF(AND('Mapa final'!K60=K9,'Mapa final'!O60=L6),'Mapa final'!A60,"")&amp;" "&amp;IF(AND('Mapa final'!K67=K9,'Mapa final'!O67=L6),'Mapa final'!A67,"")&amp;" "&amp;IF(AND('Mapa final'!K74=K9,'Mapa final'!O74=L6),'Mapa final'!A74,"")&amp;" "&amp;IF(AND('Mapa final'!K81=K9,'Mapa final'!O81=L6),'Mapa final'!A81,"")&amp;" "&amp;IF(AND('Mapa final'!K88=K9,'Mapa final'!O88=L6),'Mapa final'!A88,"")</f>
        <v xml:space="preserve">           </v>
      </c>
      <c r="D9" s="184" t="str">
        <f ca="1">+IF(AND('Mapa final'!K11=K9,'Mapa final'!O11=M6),'Mapa final'!A11,"")&amp;" "&amp;IF(AND('Mapa final'!K18=K9,'Mapa final'!O18=M6),'Mapa final'!A18,"")&amp;" "&amp;IF(AND('Mapa final'!K25=K9,'Mapa final'!O25=M6),'Mapa final'!A25,"")&amp;" "&amp;IF(AND('Mapa final'!K32=K9,'Mapa final'!O32=M6),'Mapa final'!A32,"")&amp;" "&amp;IF(AND('Mapa final'!K39=K9,'Mapa final'!O39=M6),'Mapa final'!A39,"")&amp;" "&amp;IF(AND('Mapa final'!K46=K9,'Mapa final'!O46=M6),'Mapa final'!A46,"")&amp;" "&amp;IF(AND('Mapa final'!K53=K9,'Mapa final'!O53=M6),'Mapa final'!A53,"")&amp;" "&amp;IF(AND('Mapa final'!K60=K9,'Mapa final'!O60=M6),'Mapa final'!A60,"")&amp;" "&amp;IF(AND('Mapa final'!K67=K9,'Mapa final'!O67=M6),'Mapa final'!A67,"")&amp;" "&amp;IF(AND('Mapa final'!K74=K9,'Mapa final'!O74=M6),'Mapa final'!A74,"")&amp;" "&amp;IF(AND('Mapa final'!K81=K9,'Mapa final'!O81=M6),'Mapa final'!A81,"")&amp;" "&amp;IF(AND('Mapa final'!K88=K9,'Mapa final'!O88=M6),'Mapa final'!A88,"")</f>
        <v xml:space="preserve">           </v>
      </c>
      <c r="E9" s="184" t="str">
        <f ca="1">+IF(AND('Mapa final'!K11=K9,'Mapa final'!O11=N6),'Mapa final'!A11,"")&amp;" "&amp;IF(AND('Mapa final'!K18=K9,'Mapa final'!O18=N6),'Mapa final'!A18,"")&amp;" "&amp;IF(AND('Mapa final'!K25=K9,'Mapa final'!O25=N6),'Mapa final'!A25,"")&amp;" "&amp;IF(AND('Mapa final'!K32=K9,'Mapa final'!O32=N6),'Mapa final'!A32,"")&amp;" "&amp;IF(AND('Mapa final'!K39=K9,'Mapa final'!O39=N6),'Mapa final'!A39,"")&amp;" "&amp;IF(AND('Mapa final'!K46=K9,'Mapa final'!O46=N6),'Mapa final'!A46,"")&amp;" "&amp;IF(AND('Mapa final'!K53=K9,'Mapa final'!O53=N6),'Mapa final'!A53,"")&amp;" "&amp;IF(AND('Mapa final'!K60=K9,'Mapa final'!O60=N6),'Mapa final'!A60,"")&amp;" "&amp;IF(AND('Mapa final'!K67=K9,'Mapa final'!O67=N6),'Mapa final'!A67,"")&amp;" "&amp;IF(AND('Mapa final'!K74=K9,'Mapa final'!O74=N6),'Mapa final'!A74,"")&amp;" "&amp;IF(AND('Mapa final'!K81=K9,'Mapa final'!O81=N6),'Mapa final'!A81,"")&amp;" "&amp;IF(AND('Mapa final'!K88=K9,'Mapa final'!O88=N6),'Mapa final'!A88,"")</f>
        <v xml:space="preserve">           </v>
      </c>
      <c r="F9" s="179" t="str">
        <f ca="1">+IF(AND('Mapa final'!K11=K9,'Mapa final'!O11=O6),'Mapa final'!A11,"")&amp;" "&amp;IF(AND('Mapa final'!K18=K9,'Mapa final'!O18=O6),'Mapa final'!A18,"")&amp;" "&amp;IF(AND('Mapa final'!K25=K9,'Mapa final'!O25=O6),'Mapa final'!A25,"")&amp;" "&amp;IF(AND('Mapa final'!K32=K9,'Mapa final'!O32=O6),'Mapa final'!A32,"")&amp;" "&amp;IF(AND('Mapa final'!K39=K9,'Mapa final'!O39=O6),'Mapa final'!A39,"")&amp;" "&amp;IF(AND('Mapa final'!K46=K9,'Mapa final'!O46=O6),'Mapa final'!A46,"")&amp;" "&amp;IF(AND('Mapa final'!K53=K9,'Mapa final'!O53=O6),'Mapa final'!A53,"")&amp;" "&amp;IF(AND('Mapa final'!K60=K9,'Mapa final'!O60=O6),'Mapa final'!A60,"")&amp;" "&amp;IF(AND('Mapa final'!K67=K9,'Mapa final'!O67=O6),'Mapa final'!A67,"")&amp;" "&amp;IF(AND('Mapa final'!K74=K9,'Mapa final'!O74=O6),'Mapa final'!A74,"")&amp;" "&amp;IF(AND('Mapa final'!K81=K9,'Mapa final'!O81=O6),'Mapa final'!A81,"")&amp;" "&amp;IF(AND('Mapa final'!K88=K9,'Mapa final'!O88=O6),'Mapa final'!A88,"")</f>
        <v xml:space="preserve">           </v>
      </c>
      <c r="G9" s="180" t="str">
        <f ca="1">+IF(AND('Mapa final'!K11=K9,'Mapa final'!O11=P6),'Mapa final'!A11,"")&amp;" "&amp;IF(AND('Mapa final'!K18=K9,'Mapa final'!O18=P6),'Mapa final'!A18,"")&amp;" "&amp;IF(AND('Mapa final'!K25=K9,'Mapa final'!O25=P6),'Mapa final'!A25,"")&amp;" "&amp;IF(AND('Mapa final'!K32=K9,'Mapa final'!O32=P6),'Mapa final'!A32,"")&amp;" "&amp;IF(AND('Mapa final'!K39=K9,'Mapa final'!O39=P6),'Mapa final'!A39,"")&amp;" "&amp;IF(AND('Mapa final'!K46=K9,'Mapa final'!O46=P6),'Mapa final'!A46,"")&amp;" "&amp;IF(AND('Mapa final'!K53=K9,'Mapa final'!O53=P6),'Mapa final'!A53,"")&amp;" "&amp;IF(AND('Mapa final'!K60=K9,'Mapa final'!O60=P6),'Mapa final'!A60,"")&amp;" "&amp;IF(AND('Mapa final'!K67=K9,'Mapa final'!O67=P6),'Mapa final'!A67,"")&amp;" "&amp;IF(AND('Mapa final'!K74=K9,'Mapa final'!O74=P6),'Mapa final'!A74,"")&amp;" "&amp;IF(AND('Mapa final'!K81=K9,'Mapa final'!O81=P6),'Mapa final'!A81,"")&amp;" "&amp;IF(AND('Mapa final'!K88=K9,'Mapa final'!O88=P6),'Mapa final'!A88,"")</f>
        <v xml:space="preserve">           </v>
      </c>
      <c r="H9" s="168"/>
      <c r="I9" s="485"/>
      <c r="J9" s="181">
        <v>0.6</v>
      </c>
      <c r="K9" s="175" t="s">
        <v>84</v>
      </c>
      <c r="L9" s="185" t="s">
        <v>68</v>
      </c>
      <c r="M9" s="185" t="s">
        <v>68</v>
      </c>
      <c r="N9" s="185" t="s">
        <v>68</v>
      </c>
      <c r="O9" s="182" t="s">
        <v>67</v>
      </c>
      <c r="P9" s="183" t="s">
        <v>66</v>
      </c>
    </row>
    <row r="10" spans="1:16" ht="50.1" customHeight="1" x14ac:dyDescent="0.35">
      <c r="A10" s="482"/>
      <c r="B10" s="177" t="s">
        <v>43</v>
      </c>
      <c r="C10" s="186" t="str">
        <f ca="1">+IF(AND('Mapa final'!K11=K10,'Mapa final'!O11=L6),'Mapa final'!A11,"")&amp;" "&amp;IF(AND('Mapa final'!K18=K10,'Mapa final'!O18=L6),'Mapa final'!A18,"")&amp;" "&amp;IF(AND('Mapa final'!K25=K10,'Mapa final'!O25=L6),'Mapa final'!A25,"")&amp;" "&amp;IF(AND('Mapa final'!K32=K10,'Mapa final'!O32=L6),'Mapa final'!A32,"")&amp;" "&amp;IF(AND('Mapa final'!K39=K10,'Mapa final'!O39=L6),'Mapa final'!A39,"")&amp;" "&amp;IF(AND('Mapa final'!K46=K10,'Mapa final'!O46=L6),'Mapa final'!A46,"")&amp;" "&amp;IF(AND('Mapa final'!K53=K10,'Mapa final'!O53=L6),'Mapa final'!A53,"")&amp;" "&amp;IF(AND('Mapa final'!K60=K10,'Mapa final'!O60=L6),'Mapa final'!A60,"")&amp;" "&amp;IF(AND('Mapa final'!K67=K10,'Mapa final'!O67=L6),'Mapa final'!A67,"")&amp;" "&amp;IF(AND('Mapa final'!K74=K10,'Mapa final'!O74=L6),'Mapa final'!A74,"")&amp;" "&amp;IF(AND('Mapa final'!K81=K10,'Mapa final'!O81=L6),'Mapa final'!A81,"")&amp;" "&amp;IF(AND('Mapa final'!K88=K10,'Mapa final'!O88=L6),'Mapa final'!A88,"")</f>
        <v xml:space="preserve">           </v>
      </c>
      <c r="D10" s="184" t="str">
        <f ca="1">+IF(AND('Mapa final'!K11=K10,'Mapa final'!O11=M6),'Mapa final'!A11,"")&amp;" "&amp;IF(AND('Mapa final'!K18=K10,'Mapa final'!O18=M6),'Mapa final'!A18,"")&amp;" "&amp;IF(AND('Mapa final'!K25=K10,'Mapa final'!O25=M6),'Mapa final'!A25,"")&amp;" "&amp;IF(AND('Mapa final'!K32=K10,'Mapa final'!O32=M6),'Mapa final'!A32,"")&amp;" "&amp;IF(AND('Mapa final'!K39=K10,'Mapa final'!O39=M6),'Mapa final'!A39,"")&amp;" "&amp;IF(AND('Mapa final'!K46=K10,'Mapa final'!O46=M6),'Mapa final'!A46,"")&amp;" "&amp;IF(AND('Mapa final'!K53=K10,'Mapa final'!O53=M6),'Mapa final'!A53,"")&amp;" "&amp;IF(AND('Mapa final'!K60=K10,'Mapa final'!O60=M6),'Mapa final'!A60,"")&amp;" "&amp;IF(AND('Mapa final'!K67=K10,'Mapa final'!O67=M6),'Mapa final'!A67,"")&amp;" "&amp;IF(AND('Mapa final'!K74=K10,'Mapa final'!O74=M6),'Mapa final'!A74,"")&amp;" "&amp;IF(AND('Mapa final'!K81=K10,'Mapa final'!O81=M6),'Mapa final'!A81,"")&amp;" "&amp;IF(AND('Mapa final'!K88=K10,'Mapa final'!O88=M6),'Mapa final'!A88,"")</f>
        <v xml:space="preserve">           </v>
      </c>
      <c r="E10" s="184" t="str">
        <f ca="1">+IF(AND('Mapa final'!K11=K10,'Mapa final'!O11=N6),'Mapa final'!A11,"")&amp;" "&amp;IF(AND('Mapa final'!K18=K10,'Mapa final'!O18=N6),'Mapa final'!A18,"")&amp;" "&amp;IF(AND('Mapa final'!K25=K10,'Mapa final'!O25=N6),'Mapa final'!A25,"")&amp;" "&amp;IF(AND('Mapa final'!K32=K10,'Mapa final'!O32=N6),'Mapa final'!A32,"")&amp;" "&amp;IF(AND('Mapa final'!K39=K10,'Mapa final'!O39=N6),'Mapa final'!A39,"")&amp;" "&amp;IF(AND('Mapa final'!K46=K10,'Mapa final'!O46=N6),'Mapa final'!A46,"")&amp;" "&amp;IF(AND('Mapa final'!K53=K10,'Mapa final'!O53=N6),'Mapa final'!A53,"")&amp;" "&amp;IF(AND('Mapa final'!K60=K10,'Mapa final'!O60=N6),'Mapa final'!A60,"")&amp;" "&amp;IF(AND('Mapa final'!K67=K10,'Mapa final'!O67=N6),'Mapa final'!A67,"")&amp;" "&amp;IF(AND('Mapa final'!K74=K10,'Mapa final'!O74=N6),'Mapa final'!A74,"")&amp;" "&amp;IF(AND('Mapa final'!K81=K10,'Mapa final'!O81=N6),'Mapa final'!A81,"")&amp;" "&amp;IF(AND('Mapa final'!K88=K10,'Mapa final'!O88=N6),'Mapa final'!A88,"")</f>
        <v xml:space="preserve">           </v>
      </c>
      <c r="F10" s="179" t="str">
        <f ca="1">+IF(AND('Mapa final'!K11=K10,'Mapa final'!O11=O6),'Mapa final'!A11,"")&amp;" "&amp;IF(AND('Mapa final'!K18=K10,'Mapa final'!O18=O6),'Mapa final'!A18,"")&amp;" "&amp;IF(AND('Mapa final'!K25=K10,'Mapa final'!O25=O6),'Mapa final'!A25,"")&amp;" "&amp;IF(AND('Mapa final'!K32=K10,'Mapa final'!O32=O6),'Mapa final'!A32,"")&amp;" "&amp;IF(AND('Mapa final'!K39=K10,'Mapa final'!O39=O6),'Mapa final'!A39,"")&amp;" "&amp;IF(AND('Mapa final'!K46=K10,'Mapa final'!O46=O6),'Mapa final'!A46,"")&amp;" "&amp;IF(AND('Mapa final'!K53=K10,'Mapa final'!O53=O6),'Mapa final'!A53,"")&amp;" "&amp;IF(AND('Mapa final'!K60=K10,'Mapa final'!O60=O6),'Mapa final'!A60,"")&amp;" "&amp;IF(AND('Mapa final'!K67=K10,'Mapa final'!O67=O6),'Mapa final'!A67,"")&amp;" "&amp;IF(AND('Mapa final'!K74=K10,'Mapa final'!O74=O6),'Mapa final'!A74,"")&amp;" "&amp;IF(AND('Mapa final'!K81=K10,'Mapa final'!O81=O6),'Mapa final'!A81,"")&amp;" "&amp;IF(AND('Mapa final'!K88=K10,'Mapa final'!O88=O6),'Mapa final'!A88,"")</f>
        <v xml:space="preserve">           </v>
      </c>
      <c r="G10" s="180" t="str">
        <f ca="1">+IF(AND('Mapa final'!K11=K10,'Mapa final'!O11=P6),'Mapa final'!A11,"")&amp;" "&amp;IF(AND('Mapa final'!K18=K10,'Mapa final'!O18=P6),'Mapa final'!A18,"")&amp;" "&amp;IF(AND('Mapa final'!K25=K10,'Mapa final'!O25=P6),'Mapa final'!A25,"")&amp;" "&amp;IF(AND('Mapa final'!K32=K10,'Mapa final'!O32=P6),'Mapa final'!A32,"")&amp;" "&amp;IF(AND('Mapa final'!K39=K10,'Mapa final'!O39=P6),'Mapa final'!A39,"")&amp;" "&amp;IF(AND('Mapa final'!K46=K10,'Mapa final'!O46=P6),'Mapa final'!A46,"")&amp;" "&amp;IF(AND('Mapa final'!K53=K10,'Mapa final'!O53=P6),'Mapa final'!A53,"")&amp;" "&amp;IF(AND('Mapa final'!K60=K10,'Mapa final'!O60=P6),'Mapa final'!A60,"")&amp;" "&amp;IF(AND('Mapa final'!K67=K10,'Mapa final'!O67=P6),'Mapa final'!A67,"")&amp;" "&amp;IF(AND('Mapa final'!K74=K10,'Mapa final'!O74=P6),'Mapa final'!A74,"")&amp;" "&amp;IF(AND('Mapa final'!K81=K10,'Mapa final'!O81=P6),'Mapa final'!A81,"")&amp;" "&amp;IF(AND('Mapa final'!K88=K10,'Mapa final'!O88=P6),'Mapa final'!A88,"")</f>
        <v xml:space="preserve">           </v>
      </c>
      <c r="H10" s="168"/>
      <c r="I10" s="485"/>
      <c r="J10" s="181">
        <v>0.4</v>
      </c>
      <c r="K10" s="175" t="s">
        <v>43</v>
      </c>
      <c r="L10" s="187" t="s">
        <v>69</v>
      </c>
      <c r="M10" s="185" t="s">
        <v>68</v>
      </c>
      <c r="N10" s="185" t="s">
        <v>68</v>
      </c>
      <c r="O10" s="182" t="s">
        <v>67</v>
      </c>
      <c r="P10" s="183" t="s">
        <v>66</v>
      </c>
    </row>
    <row r="11" spans="1:16" ht="50.1" customHeight="1" thickBot="1" x14ac:dyDescent="0.4">
      <c r="A11" s="483"/>
      <c r="B11" s="188" t="s">
        <v>41</v>
      </c>
      <c r="C11" s="189" t="str">
        <f ca="1">+IF(AND('Mapa final'!K11=K11,'Mapa final'!O11=L6),'Mapa final'!A11,"")&amp;" "&amp;IF(AND('Mapa final'!K18=K11,'Mapa final'!O18=L6),'Mapa final'!A18,"")&amp;" "&amp;IF(AND('Mapa final'!K25=K11,'Mapa final'!O25=L6),'Mapa final'!A25,"")&amp;" "&amp;IF(AND('Mapa final'!K32=K11,'Mapa final'!O32=L6),'Mapa final'!A32,"")&amp;" "&amp;IF(AND('Mapa final'!K39=K11,'Mapa final'!O39=L6),'Mapa final'!A39,"")&amp;" "&amp;IF(AND('Mapa final'!K46=K11,'Mapa final'!O46=L6),'Mapa final'!A46,"")&amp;" "&amp;IF(AND('Mapa final'!K53=K11,'Mapa final'!O53=L6),'Mapa final'!A53,"")&amp;" "&amp;IF(AND('Mapa final'!K60=K11,'Mapa final'!O60=L6),'Mapa final'!A60,"")&amp;" "&amp;IF(AND('Mapa final'!K67=K11,'Mapa final'!O67=L6),'Mapa final'!A67,"")&amp;" "&amp;IF(AND('Mapa final'!K74=K11,'Mapa final'!O74=L6),'Mapa final'!A74,"")&amp;" "&amp;IF(AND('Mapa final'!K81=K11,'Mapa final'!O81=L6),'Mapa final'!A81,"")&amp;" "&amp;IF(AND('Mapa final'!K88=K11,'Mapa final'!O88=L6),'Mapa final'!A88,"")</f>
        <v xml:space="preserve">           </v>
      </c>
      <c r="D11" s="189" t="str">
        <f ca="1">+IF(AND('Mapa final'!K11=K11,'Mapa final'!O11=M6),'Mapa final'!A11,"")&amp;" "&amp;IF(AND('Mapa final'!K18=K11,'Mapa final'!O18=M6),'Mapa final'!A18,"")&amp;" "&amp;IF(AND('Mapa final'!K25=K11,'Mapa final'!O25=M6),'Mapa final'!A25,"")&amp;" "&amp;IF(AND('Mapa final'!K32=K11,'Mapa final'!O32=M6),'Mapa final'!A32,"")&amp;" "&amp;IF(AND('Mapa final'!K39=K11,'Mapa final'!O39=M6),'Mapa final'!A39,"")&amp;" "&amp;IF(AND('Mapa final'!K46=K11,'Mapa final'!O46=M6),'Mapa final'!A46,"")&amp;" "&amp;IF(AND('Mapa final'!K53=K11,'Mapa final'!O53=M6),'Mapa final'!A53,"")&amp;" "&amp;IF(AND('Mapa final'!K60=K11,'Mapa final'!O60=M6),'Mapa final'!A60,"")&amp;" "&amp;IF(AND('Mapa final'!K67=K11,'Mapa final'!O67=M6),'Mapa final'!A67,"")&amp;" "&amp;IF(AND('Mapa final'!K74=K11,'Mapa final'!O74=M6),'Mapa final'!A74,"")&amp;" "&amp;IF(AND('Mapa final'!K81=K11,'Mapa final'!O81=M6),'Mapa final'!A81,"")&amp;" "&amp;IF(AND('Mapa final'!K88=K11,'Mapa final'!O88=M6),'Mapa final'!A88,"")</f>
        <v xml:space="preserve">           </v>
      </c>
      <c r="E11" s="190" t="str">
        <f ca="1">+IF(AND('Mapa final'!K11=K11,'Mapa final'!O11=N6),'Mapa final'!A11,"")&amp;" "&amp;IF(AND('Mapa final'!K18=K11,'Mapa final'!O18=N6),'Mapa final'!A18,"")&amp;" "&amp;IF(AND('Mapa final'!K25=K11,'Mapa final'!O25=N6),'Mapa final'!A25,"")&amp;" "&amp;IF(AND('Mapa final'!K32=K11,'Mapa final'!O32=N6),'Mapa final'!A32,"")&amp;" "&amp;IF(AND('Mapa final'!K39=K11,'Mapa final'!O39=N6),'Mapa final'!A39,"")&amp;" "&amp;IF(AND('Mapa final'!K46=K11,'Mapa final'!O46=N6),'Mapa final'!A46,"")&amp;" "&amp;IF(AND('Mapa final'!K53=K11,'Mapa final'!O53=N6),'Mapa final'!A53,"")&amp;" "&amp;IF(AND('Mapa final'!K60=K11,'Mapa final'!O60=N6),'Mapa final'!A60,"")&amp;" "&amp;IF(AND('Mapa final'!K67=K11,'Mapa final'!O67=N6),'Mapa final'!A67,"")&amp;" "&amp;IF(AND('Mapa final'!K74=K11,'Mapa final'!O74=N6),'Mapa final'!A74,"")&amp;" "&amp;IF(AND('Mapa final'!K81=K11,'Mapa final'!O81=N6),'Mapa final'!A81,"")&amp;" "&amp;IF(AND('Mapa final'!K88=K11,'Mapa final'!O88=N6),'Mapa final'!A88,"")</f>
        <v xml:space="preserve">           </v>
      </c>
      <c r="F11" s="191" t="str">
        <f ca="1">+IF(AND('Mapa final'!K11=K11,'Mapa final'!O11=O6),'Mapa final'!A11,"")&amp;" "&amp;IF(AND('Mapa final'!K18=K11,'Mapa final'!O18=O6),'Mapa final'!A18,"")&amp;" "&amp;IF(AND('Mapa final'!K25=K11,'Mapa final'!O25=O6),'Mapa final'!A25,"")&amp;" "&amp;IF(AND('Mapa final'!K32=K11,'Mapa final'!O32=O6),'Mapa final'!A32,"")&amp;" "&amp;IF(AND('Mapa final'!K39=K11,'Mapa final'!O39=O6),'Mapa final'!A39,"")&amp;" "&amp;IF(AND('Mapa final'!K46=K11,'Mapa final'!O46=O6),'Mapa final'!A46,"")&amp;" "&amp;IF(AND('Mapa final'!K53=K11,'Mapa final'!O53=O6),'Mapa final'!A53,"")&amp;" "&amp;IF(AND('Mapa final'!K60=K11,'Mapa final'!O60=O6),'Mapa final'!A60,"")&amp;" "&amp;IF(AND('Mapa final'!K67=K11,'Mapa final'!O67=O6),'Mapa final'!A67,"")&amp;" "&amp;IF(AND('Mapa final'!K74=K11,'Mapa final'!O74=O6),'Mapa final'!A74,"")&amp;" "&amp;IF(AND('Mapa final'!K81=K11,'Mapa final'!O81=O6),'Mapa final'!A81,"")&amp;" "&amp;IF(AND('Mapa final'!K88=K11,'Mapa final'!O88=O6),'Mapa final'!A88,"")</f>
        <v xml:space="preserve">           </v>
      </c>
      <c r="G11" s="192" t="str">
        <f ca="1">+IF(AND('Mapa final'!K11=K11,'Mapa final'!O11=P6),'Mapa final'!A11,"")&amp;" "&amp;IF(AND('Mapa final'!K18=K11,'Mapa final'!O18=P6),'Mapa final'!A18,"")&amp;" "&amp;IF(AND('Mapa final'!K25=K11,'Mapa final'!O25=P6),'Mapa final'!A25,"")&amp;" "&amp;IF(AND('Mapa final'!K32=K11,'Mapa final'!O32=P6),'Mapa final'!A32,"")&amp;" "&amp;IF(AND('Mapa final'!K39=K11,'Mapa final'!O39=P6),'Mapa final'!A39,"")&amp;" "&amp;IF(AND('Mapa final'!K46=K11,'Mapa final'!O46=P6),'Mapa final'!A46,"")&amp;" "&amp;IF(AND('Mapa final'!K53=K11,'Mapa final'!O53=P6),'Mapa final'!A53,"")&amp;" "&amp;IF(AND('Mapa final'!K60=K11,'Mapa final'!O60=P6),'Mapa final'!A60,"")&amp;" "&amp;IF(AND('Mapa final'!K67=K11,'Mapa final'!O67=P6),'Mapa final'!A67,"")&amp;" "&amp;IF(AND('Mapa final'!K74=K11,'Mapa final'!O74=P6),'Mapa final'!A74,"")&amp;" "&amp;IF(AND('Mapa final'!K81=K11,'Mapa final'!O81=P6),'Mapa final'!A81,"")&amp;" "&amp;IF(AND('Mapa final'!K88=K11,'Mapa final'!O88=P6),'Mapa final'!A88,"")</f>
        <v xml:space="preserve">           </v>
      </c>
      <c r="H11" s="168"/>
      <c r="I11" s="486"/>
      <c r="J11" s="193">
        <v>0.2</v>
      </c>
      <c r="K11" s="194" t="s">
        <v>41</v>
      </c>
      <c r="L11" s="195" t="s">
        <v>69</v>
      </c>
      <c r="M11" s="195" t="s">
        <v>69</v>
      </c>
      <c r="N11" s="196" t="s">
        <v>68</v>
      </c>
      <c r="O11" s="197" t="s">
        <v>67</v>
      </c>
      <c r="P11" s="198" t="s">
        <v>66</v>
      </c>
    </row>
    <row r="12" spans="1:16" ht="20.25" x14ac:dyDescent="0.3">
      <c r="A12" s="199"/>
      <c r="B12" s="199"/>
      <c r="C12" s="199"/>
      <c r="D12" s="199"/>
      <c r="E12" s="200"/>
      <c r="F12" s="201"/>
      <c r="G12" s="200"/>
      <c r="H12" s="200"/>
    </row>
    <row r="13" spans="1:16" ht="20.25" x14ac:dyDescent="0.3">
      <c r="A13" s="199"/>
      <c r="B13" s="199"/>
      <c r="C13" s="199"/>
      <c r="D13" s="199"/>
      <c r="E13" s="200"/>
      <c r="F13" s="201"/>
      <c r="G13" s="200"/>
      <c r="H13" s="200"/>
    </row>
    <row r="15" spans="1:16" ht="15.75" thickBot="1" x14ac:dyDescent="0.3"/>
    <row r="16" spans="1:16" ht="29.25" customHeight="1" thickBot="1" x14ac:dyDescent="0.35">
      <c r="A16" s="487" t="s">
        <v>353</v>
      </c>
      <c r="B16" s="488"/>
      <c r="C16" s="488"/>
      <c r="D16" s="488"/>
      <c r="E16" s="488"/>
      <c r="F16" s="488"/>
      <c r="G16" s="489"/>
      <c r="H16" s="200"/>
      <c r="I16" s="469" t="s">
        <v>2</v>
      </c>
      <c r="J16" s="470"/>
      <c r="K16" s="470"/>
      <c r="L16" s="470"/>
      <c r="M16" s="470"/>
      <c r="N16" s="470"/>
      <c r="O16" s="470"/>
      <c r="P16" s="471"/>
    </row>
    <row r="17" spans="1:16" ht="21" thickBot="1" x14ac:dyDescent="0.35">
      <c r="A17" s="469" t="s">
        <v>2</v>
      </c>
      <c r="B17" s="470"/>
      <c r="C17" s="470"/>
      <c r="D17" s="470"/>
      <c r="E17" s="470"/>
      <c r="F17" s="470"/>
      <c r="G17" s="471"/>
      <c r="H17" s="200"/>
      <c r="I17" s="475"/>
      <c r="J17" s="476"/>
      <c r="K17" s="477"/>
      <c r="L17" s="169">
        <v>0.2</v>
      </c>
      <c r="M17" s="169">
        <v>0.4</v>
      </c>
      <c r="N17" s="169">
        <v>0.6</v>
      </c>
      <c r="O17" s="169">
        <v>0.8</v>
      </c>
      <c r="P17" s="170">
        <v>1</v>
      </c>
    </row>
    <row r="18" spans="1:16" ht="20.25" x14ac:dyDescent="0.3">
      <c r="A18" s="171"/>
      <c r="B18" s="172"/>
      <c r="C18" s="173" t="s">
        <v>130</v>
      </c>
      <c r="D18" s="173" t="s">
        <v>71</v>
      </c>
      <c r="E18" s="173" t="s">
        <v>68</v>
      </c>
      <c r="F18" s="173" t="s">
        <v>7</v>
      </c>
      <c r="G18" s="174" t="s">
        <v>72</v>
      </c>
      <c r="H18" s="200"/>
      <c r="I18" s="478"/>
      <c r="J18" s="479"/>
      <c r="K18" s="480"/>
      <c r="L18" s="175" t="s">
        <v>130</v>
      </c>
      <c r="M18" s="175" t="s">
        <v>71</v>
      </c>
      <c r="N18" s="175" t="s">
        <v>68</v>
      </c>
      <c r="O18" s="175" t="s">
        <v>7</v>
      </c>
      <c r="P18" s="176" t="s">
        <v>72</v>
      </c>
    </row>
    <row r="19" spans="1:16" ht="50.1" customHeight="1" x14ac:dyDescent="0.3">
      <c r="A19" s="481" t="s">
        <v>4</v>
      </c>
      <c r="B19" s="177" t="s">
        <v>44</v>
      </c>
      <c r="C19" s="178" t="str">
        <f>+IF(AND('Mapa final'!AE11=K19,'Mapa final'!AG11=L18),'Mapa final'!A11,"")&amp;" "&amp;IF(AND('Mapa final'!AE18=K19,'Mapa final'!AG18=L18),'Mapa final'!A18,"")&amp;" "&amp;IF(AND('Mapa final'!AE25=K19,'Mapa final'!AG25=L18),'Mapa final'!A25,"")&amp;" "&amp;IF(AND('Mapa final'!AE32=K19,'Mapa final'!AG32=L18),'Mapa final'!A32,"")&amp;" "&amp;IF(AND('Mapa final'!AE39=K19,'Mapa final'!AG39=L18),'Mapa final'!A39,"")&amp;" "&amp;IF(AND('Mapa final'!AE46=K19,'Mapa final'!AG46=L18),'Mapa final'!A46,"")&amp;" "&amp;IF(AND('Mapa final'!AE53=K19,'Mapa final'!AG53=L18),'Mapa final'!A53,"")&amp;" "&amp;IF(AND('Mapa final'!AE60=K19,'Mapa final'!AG60=L18),'Mapa final'!A60,"")&amp;" "&amp;IF(AND('Mapa final'!AE67=K19,'Mapa final'!AG67=L18),'Mapa final'!A67,"")&amp;" "&amp;IF(AND('Mapa final'!AE74=K19,'Mapa final'!AG74=L18),'Mapa final'!A74,"")&amp;" "&amp;IF(AND('Mapa final'!AE81=K19,'Mapa final'!AG81=L18),'Mapa final'!A81,"")&amp;" "&amp;IF(AND('Mapa final'!AE88=K19,'Mapa final'!AG88=L18),'Mapa final'!A88,"")</f>
        <v xml:space="preserve">           </v>
      </c>
      <c r="D19" s="179" t="str">
        <f>+IF(AND('Mapa final'!AE11=K19,'Mapa final'!AG11=M18),'Mapa final'!A11,"")&amp;" "&amp;IF(AND('Mapa final'!AE18=K19,'Mapa final'!AG18=M18),'Mapa final'!A18,"")&amp;" "&amp;IF(AND('Mapa final'!AE25=K19,'Mapa final'!AG25=M18),'Mapa final'!A25,"")&amp;" "&amp;IF(AND('Mapa final'!AE32=K19,'Mapa final'!AG32=M18),'Mapa final'!A32,"")&amp;" "&amp;IF(AND('Mapa final'!AE39=K19,'Mapa final'!AG39=M18),'Mapa final'!A39,"")&amp;" "&amp;IF(AND('Mapa final'!AE46=K19,'Mapa final'!AG46=M18),'Mapa final'!A46,"")&amp;" "&amp;IF(AND('Mapa final'!AE53=K19,'Mapa final'!AG53=M18),'Mapa final'!A69,"")&amp;" "&amp;IF(AND('Mapa final'!AE60=K19,'Mapa final'!AG60=M18),'Mapa final'!A60,"")&amp;" "&amp;IF(AND('Mapa final'!AE67=K19,'Mapa final'!AG67=M18),'Mapa final'!A67,"")&amp;" "&amp;IF(AND('Mapa final'!AE74=K19,'Mapa final'!AG74=M18),'Mapa final'!A74,"")&amp;" "&amp;IF(AND('Mapa final'!AE81=K19,'Mapa final'!AG81=M18),'Mapa final'!A81,"")&amp;" "&amp;IF(AND('Mapa final'!AE88=K19,'Mapa final'!AG88=M18),'Mapa final'!A88,"")</f>
        <v xml:space="preserve">           </v>
      </c>
      <c r="E19" s="179" t="str">
        <f>+IF(AND('Mapa final'!AE11=K19,'Mapa final'!AG11=N18),'Mapa final'!A11,"")&amp;" "&amp;IF(AND('Mapa final'!AE18=K19,'Mapa final'!AG18=N18),'Mapa final'!A18,"")&amp;" "&amp;IF(AND('Mapa final'!AE25=K19,'Mapa final'!AG25=N18),'Mapa final'!A25,"")&amp;" "&amp;IF(AND('Mapa final'!AE32=K19,'Mapa final'!AG32=N18),'Mapa final'!A32,"")&amp;" "&amp;IF(AND('Mapa final'!AE39=K19,'Mapa final'!AG39=N18),'Mapa final'!A39,"")&amp;" "&amp;IF(AND('Mapa final'!AE46=K19,'Mapa final'!AG46=N18),'Mapa final'!A46,"")&amp;" "&amp;IF(AND('Mapa final'!AE53=K19,'Mapa final'!AG53=N18),'Mapa final'!A53,"")&amp;" "&amp;IF(AND('Mapa final'!AE60=K19,'Mapa final'!AG60=N18),'Mapa final'!A60,"")&amp;" "&amp;IF(AND('Mapa final'!AE67=K19,'Mapa final'!AG67=N18),'Mapa final'!A67,"")&amp;" "&amp;IF(AND('Mapa final'!AE74=K19,'Mapa final'!AG74=N18),'Mapa final'!A74,"")&amp;" "&amp;IF(AND('Mapa final'!AE81=K19,'Mapa final'!AG81=N18),'Mapa final'!A81,"")&amp;" "&amp;IF(AND('Mapa final'!AE88=K19,'Mapa final'!AG88=N18),'Mapa final'!A88,"")</f>
        <v xml:space="preserve">           </v>
      </c>
      <c r="F19" s="179" t="str">
        <f>+IF(AND('Mapa final'!AE11=K19,'Mapa final'!AG11=O18),'Mapa final'!A11,"")&amp;" "&amp;IF(AND('Mapa final'!AE18=K19,'Mapa final'!AG18=O18),'Mapa final'!A18,"")&amp;" "&amp;IF(AND('Mapa final'!AE25=K19,'Mapa final'!AG25=O18),'Mapa final'!A25,"")&amp;" "&amp;IF(AND('Mapa final'!AE32=K19,'Mapa final'!AG32=O18),'Mapa final'!A32,"")&amp;" "&amp;IF(AND('Mapa final'!AE39=K19,'Mapa final'!AG39=O18),'Mapa final'!A39,"")&amp;" "&amp;IF(AND('Mapa final'!AE46=K19,'Mapa final'!AG46=O18),'Mapa final'!A46,"")&amp;" "&amp;IF(AND('Mapa final'!AE53=K19,'Mapa final'!AG53=O18),'Mapa final'!A53,"")&amp;" "&amp;IF(AND('Mapa final'!AE60=K19,'Mapa final'!AG60=O18),'Mapa final'!A60,"")&amp;" "&amp;IF(AND('Mapa final'!AE67=K19,'Mapa final'!AG67=O18),'Mapa final'!A67,"")&amp;" "&amp;IF(AND('Mapa final'!AE74=K19,'Mapa final'!AG74=O18),'Mapa final'!A74,"")&amp;" "&amp;IF(AND('Mapa final'!AE81=K19,'Mapa final'!AG81=O18),'Mapa final'!A81,"")&amp;" "&amp;IF(AND('Mapa final'!AE88=K19,'Mapa final'!AG88=O18),'Mapa final'!A88,"")</f>
        <v xml:space="preserve">           </v>
      </c>
      <c r="G19" s="180" t="str">
        <f>+IF(AND('Mapa final'!AE11=K19,'Mapa final'!AG11=P18),'Mapa final'!A11,"")&amp;" "&amp;IF(AND('Mapa final'!AE18=K19,'Mapa final'!AG18=P18),'Mapa final'!A18,"")&amp;" "&amp;IF(AND('Mapa final'!AE25=K19,'Mapa final'!AG25=P18),'Mapa final'!A25,"")&amp;" "&amp;IF(AND('Mapa final'!AE32=K19,'Mapa final'!AG32=P18),'Mapa final'!A32,"")&amp;" "&amp;IF(AND('Mapa final'!AE39=K19,'Mapa final'!AG39=P18),'Mapa final'!A39,"")&amp;" "&amp;IF(AND('Mapa final'!AE46=K19,'Mapa final'!AG46=P18),'Mapa final'!A46,"")&amp;" "&amp;IF(AND('Mapa final'!AE53=K19,'Mapa final'!AG53=P18),'Mapa final'!A53,"")&amp;" "&amp;IF(AND('Mapa final'!AE60=K19,'Mapa final'!AG60=P18),'Mapa final'!A60,"")&amp;" "&amp;IF(AND('Mapa final'!AE67=K19,'Mapa final'!AG67=P18),'Mapa final'!A67,"")&amp;" "&amp;IF(AND('Mapa final'!AE74=K19,'Mapa final'!AG74=P18),'Mapa final'!A74,"")&amp;" "&amp;IF(AND('Mapa final'!AE81=K19,'Mapa final'!AG81=P18),'Mapa final'!A81,"")&amp;" "&amp;IF(AND('Mapa final'!AE88=K19,'Mapa final'!AG88=P18),'Mapa final'!A88,"")</f>
        <v xml:space="preserve">           </v>
      </c>
      <c r="H19" s="200"/>
      <c r="I19" s="484" t="s">
        <v>4</v>
      </c>
      <c r="J19" s="181">
        <v>1</v>
      </c>
      <c r="K19" s="175" t="s">
        <v>44</v>
      </c>
      <c r="L19" s="182" t="s">
        <v>67</v>
      </c>
      <c r="M19" s="182" t="s">
        <v>67</v>
      </c>
      <c r="N19" s="182" t="s">
        <v>67</v>
      </c>
      <c r="O19" s="182" t="s">
        <v>67</v>
      </c>
      <c r="P19" s="183" t="s">
        <v>66</v>
      </c>
    </row>
    <row r="20" spans="1:16" ht="50.1" customHeight="1" x14ac:dyDescent="0.3">
      <c r="A20" s="482"/>
      <c r="B20" s="177" t="s">
        <v>6</v>
      </c>
      <c r="C20" s="184" t="str">
        <f>+IF(AND('Mapa final'!AE11=K20,'Mapa final'!AG11=L18),'Mapa final'!A11,"")&amp;" "&amp;IF(AND('Mapa final'!AE18=K20,'Mapa final'!AG18=L18),'Mapa final'!A18,"")&amp;" "&amp;IF(AND('Mapa final'!AE25=K20,'Mapa final'!AG25=L18),'Mapa final'!A41,"")&amp;" "&amp;IF(AND('Mapa final'!AE32=K20,'Mapa final'!AG32=L18),'Mapa final'!A32,"")&amp;" "&amp;IF(AND('Mapa final'!AE39=K20,'Mapa final'!AG39=L18),'Mapa final'!A39,"")&amp;" "&amp;IF(AND('Mapa final'!AE46=K20,'Mapa final'!AG46=L18),'Mapa final'!A46,"")&amp;" "&amp;IF(AND('Mapa final'!AE53=K20,'Mapa final'!AG53=L18),'Mapa final'!A53,"")&amp;" "&amp;IF(AND('Mapa final'!AE60=K20,'Mapa final'!AG60=L18),'Mapa final'!A60,"")&amp;" "&amp;IF(AND('Mapa final'!AE67=K20,'Mapa final'!AG67=L18),'Mapa final'!A67,"")&amp;" "&amp;IF(AND('Mapa final'!AE74=K20,'Mapa final'!AG74=L18),'Mapa final'!A74,"")&amp;" "&amp;IF(AND('Mapa final'!AE81=K20,'Mapa final'!AG81=L18),'Mapa final'!A81,"")&amp;" "&amp;IF(AND('Mapa final'!AE88=K20,'Mapa final'!AG88=L18),'Mapa final'!A88,"")</f>
        <v xml:space="preserve">           </v>
      </c>
      <c r="D20" s="184" t="str">
        <f>+IF(AND('Mapa final'!AE11=K20,'Mapa final'!AG11=M18),'Mapa final'!A11,"")&amp;" "&amp;IF(AND('Mapa final'!AE18=K20,'Mapa final'!AG18=M18),'Mapa final'!A18,"")&amp;" "&amp;IF(AND('Mapa final'!AE25=K20,'Mapa final'!AG25=M18),'Mapa final'!A25,"")&amp;" "&amp;IF(AND('Mapa final'!AE32=K20,'Mapa final'!AG32=M18),'Mapa final'!A32,"")&amp;" "&amp;IF(AND('Mapa final'!AE39=K20,'Mapa final'!AG39=M18),'Mapa final'!A39,"")&amp;" "&amp;IF(AND('Mapa final'!AE46=K20,'Mapa final'!AG46=M18),'Mapa final'!A46,"")&amp;" "&amp;IF(AND('Mapa final'!AE53=K20,'Mapa final'!AG53=M18),'Mapa final'!A53,"")&amp;" "&amp;IF(AND('Mapa final'!AE60=K20,'Mapa final'!AG60=M18),'Mapa final'!A60,"")&amp;" "&amp;IF(AND('Mapa final'!AE67=K20,'Mapa final'!AG67=M18),'Mapa final'!A67,"")&amp;" "&amp;IF(AND('Mapa final'!AE74=K20,'Mapa final'!AG74=M18),'Mapa final'!A74,"")&amp;" "&amp;IF(AND('Mapa final'!AE81=K20,'Mapa final'!AG81=M18),'Mapa final'!A81,"")&amp;" "&amp;IF(AND('Mapa final'!AE88=K20,'Mapa final'!AG88=M18),'Mapa final'!A88,"")</f>
        <v xml:space="preserve">           </v>
      </c>
      <c r="E20" s="179" t="str">
        <f>+IF(AND('Mapa final'!AE11=K20,'Mapa final'!AG11=N18),'Mapa final'!A11,"")&amp;" "&amp;IF(AND('Mapa final'!AE18=K20,'Mapa final'!AG18=N18),'Mapa final'!A18,"")&amp;" "&amp;IF(AND('Mapa final'!AE25=K20,'Mapa final'!AG25=N18),'Mapa final'!A25,"")&amp;" "&amp;IF(AND('Mapa final'!AE32=K20,'Mapa final'!AG32=N18),'Mapa final'!A32,"")&amp;" "&amp;IF(AND('Mapa final'!AE39=K20,'Mapa final'!AG39=N18),'Mapa final'!A39,"")&amp;" "&amp;IF(AND('Mapa final'!AE46=K20,'Mapa final'!AG46=N18),'Mapa final'!A46,"")&amp;" "&amp;IF(AND('Mapa final'!AE53=K20,'Mapa final'!AG53=N18),'Mapa final'!A53,"")&amp;" "&amp;IF(AND('Mapa final'!AE60=K20,'Mapa final'!AG60=N18),'Mapa final'!A60,"")&amp;" "&amp;IF(AND('Mapa final'!AE67=K20,'Mapa final'!AG67=N18),'Mapa final'!A67,"")&amp;" "&amp;IF(AND('Mapa final'!AE74=K20,'Mapa final'!AG74=N18),'Mapa final'!A74,"")&amp;" "&amp;IF(AND('Mapa final'!AE81=K20,'Mapa final'!AG81=N18),'Mapa final'!A81,"")&amp;" "&amp;IF(AND('Mapa final'!AE88=K20,'Mapa final'!AG88=N18),'Mapa final'!A88,"")</f>
        <v xml:space="preserve">           </v>
      </c>
      <c r="F20" s="179" t="str">
        <f>+IF(AND('Mapa final'!AE11=K20,'Mapa final'!AG11=O18),'Mapa final'!A11,"")&amp;" "&amp;IF(AND('Mapa final'!AE18=K20,'Mapa final'!AG18=O18),'Mapa final'!A18,"")&amp;" "&amp;IF(AND('Mapa final'!AE25=K20,'Mapa final'!AG25=O18),'Mapa final'!A25,"")&amp;" "&amp;IF(AND('Mapa final'!AE32=K20,'Mapa final'!AG32=O18),'Mapa final'!A32,"")&amp;" "&amp;IF(AND('Mapa final'!AE39=K20,'Mapa final'!AG39=O18),'Mapa final'!A39,"")&amp;" "&amp;IF(AND('Mapa final'!AE46=K20,'Mapa final'!AG46=O18),'Mapa final'!A46,"")&amp;" "&amp;IF(AND('Mapa final'!AE53=K20,'Mapa final'!AG53=O18),'Mapa final'!A53,"")&amp;" "&amp;IF(AND('Mapa final'!AE60=K20,'Mapa final'!AG60=O18),'Mapa final'!A60,"")&amp;" "&amp;IF(AND('Mapa final'!AE67=K20,'Mapa final'!AG67=O18),'Mapa final'!A67,"")&amp;" "&amp;IF(AND('Mapa final'!AE74=K20,'Mapa final'!AG74=O18),'Mapa final'!A74,"")&amp;" "&amp;IF(AND('Mapa final'!AE81=K20,'Mapa final'!AG81=O18),'Mapa final'!A81,"")&amp;" "&amp;IF(AND('Mapa final'!AE88=K20,'Mapa final'!AG88=O18),'Mapa final'!A88,"")</f>
        <v xml:space="preserve">           </v>
      </c>
      <c r="G20" s="180" t="str">
        <f>+IF(AND('Mapa final'!AE11=K20,'Mapa final'!AG11=P18),'Mapa final'!A11,"")&amp;" "&amp;IF(AND('Mapa final'!AE18=K20,'Mapa final'!AG18=P18),'Mapa final'!A18,"")&amp;" "&amp;IF(AND('Mapa final'!AE25=K20,'Mapa final'!AG25=P18),'Mapa final'!A25,"")&amp;" "&amp;IF(AND('Mapa final'!AE32=K20,'Mapa final'!AG32=P18),'Mapa final'!A32,"")&amp;" "&amp;IF(AND('Mapa final'!AE39=K20,'Mapa final'!AG39=P18),'Mapa final'!A39,"")&amp;" "&amp;IF(AND('Mapa final'!AE46=K20,'Mapa final'!AG46=P18),'Mapa final'!A46,"")&amp;" "&amp;IF(AND('Mapa final'!AE53=K20,'Mapa final'!AG53=P18),'Mapa final'!A53,"")&amp;" "&amp;IF(AND('Mapa final'!AE60=K20,'Mapa final'!AG60=P18),'Mapa final'!A60,"")&amp;" "&amp;IF(AND('Mapa final'!AE67=K20,'Mapa final'!AG67=P18),'Mapa final'!A67,"")&amp;" "&amp;IF(AND('Mapa final'!AE74=K20,'Mapa final'!AG74=P18),'Mapa final'!A74,"")&amp;" "&amp;IF(AND('Mapa final'!AE81=K20,'Mapa final'!AG81=P18),'Mapa final'!A81,"")&amp;" "&amp;IF(AND('Mapa final'!AE88=K20,'Mapa final'!AG88=P18),'Mapa final'!A88,"")</f>
        <v xml:space="preserve">           </v>
      </c>
      <c r="H20" s="200"/>
      <c r="I20" s="485"/>
      <c r="J20" s="181">
        <v>0.8</v>
      </c>
      <c r="K20" s="175" t="s">
        <v>6</v>
      </c>
      <c r="L20" s="185" t="s">
        <v>68</v>
      </c>
      <c r="M20" s="185" t="s">
        <v>68</v>
      </c>
      <c r="N20" s="182" t="s">
        <v>67</v>
      </c>
      <c r="O20" s="182" t="s">
        <v>67</v>
      </c>
      <c r="P20" s="183" t="s">
        <v>66</v>
      </c>
    </row>
    <row r="21" spans="1:16" ht="50.1" customHeight="1" x14ac:dyDescent="0.3">
      <c r="A21" s="482"/>
      <c r="B21" s="177" t="s">
        <v>84</v>
      </c>
      <c r="C21" s="184" t="str">
        <f>+IF(AND('Mapa final'!AE11=K21,'Mapa final'!AG11=L18),'Mapa final'!A11,"")&amp;" "&amp;IF(AND('Mapa final'!AE18=K21,'Mapa final'!AG18=L18),'Mapa final'!A18,"")&amp;" "&amp;IF(AND('Mapa final'!AE25=K21,'Mapa final'!AG25=L18),'Mapa final'!A25,"")&amp;" "&amp;IF(AND('Mapa final'!AE32=K21,'Mapa final'!AG32=L18),'Mapa final'!A48,"")&amp;" "&amp;IF(AND('Mapa final'!AE39=K21,'Mapa final'!AG39=L18),'Mapa final'!A39,"")&amp;" "&amp;IF(AND('Mapa final'!AE46=K21,'Mapa final'!AG46=L18),'Mapa final'!A46,"")&amp;" "&amp;IF(AND('Mapa final'!AE53=K21,'Mapa final'!AG53=L18),'Mapa final'!A53,"")&amp;" "&amp;IF(AND('Mapa final'!AE60=K21,'Mapa final'!AG60=L18),'Mapa final'!A60,"")&amp;" "&amp;IF(AND('Mapa final'!AE67=K21,'Mapa final'!AG67=L18),'Mapa final'!A67,"")&amp;" "&amp;IF(AND('Mapa final'!AE74=K21,'Mapa final'!AG74=L18),'Mapa final'!A74,"")&amp;" "&amp;IF(AND('Mapa final'!AE81=K21,'Mapa final'!AG81=L18),'Mapa final'!A81,"")&amp;" "&amp;IF(AND('Mapa final'!AE88=K21,'Mapa final'!AG88=L18),'Mapa final'!A88,"")</f>
        <v xml:space="preserve">           </v>
      </c>
      <c r="D21" s="184" t="str">
        <f>+IF(AND('Mapa final'!AE11=K21,'Mapa final'!AG11=M18),'Mapa final'!A11,"")&amp;" "&amp;IF(AND('Mapa final'!AE18=K21,'Mapa final'!AG18=M18),'Mapa final'!A18,"")&amp;" "&amp;IF(AND('Mapa final'!AE25=K21,'Mapa final'!AG25=M18),'Mapa final'!A25,"")&amp;" "&amp;IF(AND('Mapa final'!AE32=K21,'Mapa final'!AG32=M18),'Mapa final'!A32,"")&amp;" "&amp;IF(AND('Mapa final'!AE39=K21,'Mapa final'!AG39=M18),'Mapa final'!A39,"")&amp;" "&amp;IF(AND('Mapa final'!AE46=K21,'Mapa final'!AG46=M18),'Mapa final'!A46,"")&amp;" "&amp;IF(AND('Mapa final'!AE53=K21,'Mapa final'!AG53=M18),'Mapa final'!A53,"")&amp;" "&amp;IF(AND('Mapa final'!AE60=K21,'Mapa final'!AG60=M18),'Mapa final'!A60,"")&amp;" "&amp;IF(AND('Mapa final'!AE67=K21,'Mapa final'!AG67=M18),'Mapa final'!A67,"")&amp;" "&amp;IF(AND('Mapa final'!AE74=K21,'Mapa final'!AG74=M18),'Mapa final'!A74,"")&amp;" "&amp;IF(AND('Mapa final'!AE81=K21,'Mapa final'!AG81=M18),'Mapa final'!A81,"")&amp;" "&amp;IF(AND('Mapa final'!AE88=K21,'Mapa final'!AG88=M18),'Mapa final'!A88,"")</f>
        <v xml:space="preserve">           </v>
      </c>
      <c r="E21" s="184" t="str">
        <f>+IF(AND('Mapa final'!AE11=K21,'Mapa final'!AG11=N18),'Mapa final'!A11,"")&amp;" "&amp;IF(AND('Mapa final'!AE18=K21,'Mapa final'!AG18=N18),'Mapa final'!A18,"")&amp;" "&amp;IF(AND('Mapa final'!AE25=K21,'Mapa final'!AG25=N18),'Mapa final'!A25,"")&amp;" "&amp;IF(AND('Mapa final'!AE32=K21,'Mapa final'!AG32=N18),'Mapa final'!A32,"")&amp;" "&amp;IF(AND('Mapa final'!AE39=K21,'Mapa final'!AG39=N18),'Mapa final'!A39,"")&amp;" "&amp;IF(AND('Mapa final'!AE46=K21,'Mapa final'!AG46=N18),'Mapa final'!A46,"")&amp;" "&amp;IF(AND('Mapa final'!AE53=K21,'Mapa final'!AG53=N18),'Mapa final'!A53,"")&amp;" "&amp;IF(AND('Mapa final'!AE60=K21,'Mapa final'!AG60=N18),'Mapa final'!A60,"")&amp;" "&amp;IF(AND('Mapa final'!AE67=K21,'Mapa final'!AG67=N18),'Mapa final'!A67,"")&amp;" "&amp;IF(AND('Mapa final'!AE74=K21,'Mapa final'!AG74=N18),'Mapa final'!A74,"")&amp;" "&amp;IF(AND('Mapa final'!AE81=K21,'Mapa final'!AG81=N18),'Mapa final'!A81,"")&amp;" "&amp;IF(AND('Mapa final'!AE88=K21,'Mapa final'!AG88=N18),'Mapa final'!A88,"")</f>
        <v xml:space="preserve">           </v>
      </c>
      <c r="F21" s="179" t="str">
        <f>+IF(AND('Mapa final'!AE11=K21,'Mapa final'!AG11=O18),'Mapa final'!A11,"")&amp;" "&amp;IF(AND('Mapa final'!AE18=K21,'Mapa final'!AG18=O18),'Mapa final'!A18,"")&amp;" "&amp;IF(AND('Mapa final'!AE25=K21,'Mapa final'!AG25=O18),'Mapa final'!A25,"")&amp;" "&amp;IF(AND('Mapa final'!AE32=K21,'Mapa final'!AG32=O18),'Mapa final'!A32,"")&amp;" "&amp;IF(AND('Mapa final'!AE39=K21,'Mapa final'!AG39=O18),'Mapa final'!A39,"")&amp;" "&amp;IF(AND('Mapa final'!AE46=K21,'Mapa final'!AG46=O18),'Mapa final'!A46,"")&amp;" "&amp;IF(AND('Mapa final'!AE53=K21,'Mapa final'!AG53=O18),'Mapa final'!A53,"")&amp;" "&amp;IF(AND('Mapa final'!AE60=K21,'Mapa final'!AG60=O18),'Mapa final'!A60,"")&amp;" "&amp;IF(AND('Mapa final'!AE67=K21,'Mapa final'!AG67=O18),'Mapa final'!A67,"")&amp;" "&amp;IF(AND('Mapa final'!AE74=K21,'Mapa final'!AG74=O18),'Mapa final'!A74,"")&amp;" "&amp;IF(AND('Mapa final'!AE81=K21,'Mapa final'!AG81=O18),'Mapa final'!A81,"")&amp;" "&amp;IF(AND('Mapa final'!AE88=K21,'Mapa final'!AG88=O18),'Mapa final'!A88,"")</f>
        <v xml:space="preserve">           </v>
      </c>
      <c r="G21" s="180" t="str">
        <f>+IF(AND('Mapa final'!AE11=K21,'Mapa final'!AG11=P18),'Mapa final'!A11,"")&amp;" "&amp;IF(AND('Mapa final'!AE18=K21,'Mapa final'!AG18=P18),'Mapa final'!A18,"")&amp;" "&amp;IF(AND('Mapa final'!AE25=K21,'Mapa final'!AG25=P18),'Mapa final'!A25,"")&amp;" "&amp;IF(AND('Mapa final'!AE32=K21,'Mapa final'!AG32=P18),'Mapa final'!A32,"")&amp;" "&amp;IF(AND('Mapa final'!AE39=K21,'Mapa final'!AG39=P18),'Mapa final'!A39,"")&amp;" "&amp;IF(AND('Mapa final'!AE46=K21,'Mapa final'!AG46=P18),'Mapa final'!A46,"")&amp;" "&amp;IF(AND('Mapa final'!AE53=K21,'Mapa final'!AG53=P18),'Mapa final'!A53,"")&amp;" "&amp;IF(AND('Mapa final'!AE60=K21,'Mapa final'!AG60=P18),'Mapa final'!A60,"")&amp;" "&amp;IF(AND('Mapa final'!AE67=K21,'Mapa final'!AG67=P18),'Mapa final'!A67,"")&amp;" "&amp;IF(AND('Mapa final'!AE74=K21,'Mapa final'!AG74=P18),'Mapa final'!A74,"")&amp;" "&amp;IF(AND('Mapa final'!AE81=K21,'Mapa final'!AG81=P18),'Mapa final'!A81,"")&amp;" "&amp;IF(AND('Mapa final'!AE88=K21,'Mapa final'!AG88=P18),'Mapa final'!A88,"")</f>
        <v xml:space="preserve">           </v>
      </c>
      <c r="H21" s="200"/>
      <c r="I21" s="485"/>
      <c r="J21" s="181">
        <v>0.6</v>
      </c>
      <c r="K21" s="175" t="s">
        <v>84</v>
      </c>
      <c r="L21" s="185" t="s">
        <v>68</v>
      </c>
      <c r="M21" s="185" t="s">
        <v>68</v>
      </c>
      <c r="N21" s="185" t="s">
        <v>68</v>
      </c>
      <c r="O21" s="182" t="s">
        <v>67</v>
      </c>
      <c r="P21" s="183" t="s">
        <v>66</v>
      </c>
    </row>
    <row r="22" spans="1:16" ht="50.1" customHeight="1" x14ac:dyDescent="0.3">
      <c r="A22" s="482"/>
      <c r="B22" s="177" t="s">
        <v>43</v>
      </c>
      <c r="C22" s="186" t="str">
        <f>+IF(AND('Mapa final'!AE11=K22,'Mapa final'!AG11=L18),'Mapa final'!A11,"")&amp;" "&amp;IF(AND('Mapa final'!AE18=K22,'Mapa final'!AG18=L18),'Mapa final'!A18,"")&amp;" "&amp;IF(AND('Mapa final'!AE25=K22,'Mapa final'!AG25=L18),'Mapa final'!A25,"")&amp;" "&amp;IF(AND('Mapa final'!AE32=K22,'Mapa final'!AG32=L18),'Mapa final'!A32,"")&amp;" "&amp;IF(AND('Mapa final'!AE39=K22,'Mapa final'!AG39=L18),'Mapa final'!A55,"")&amp;" "&amp;IF(AND('Mapa final'!AE46=K22,'Mapa final'!AG46=L18),'Mapa final'!A46,"")&amp;" "&amp;IF(AND('Mapa final'!AE53=K22,'Mapa final'!AG53=L18),'Mapa final'!A53,"")&amp;" "&amp;IF(AND('Mapa final'!AE60=K22,'Mapa final'!AG60=L18),'Mapa final'!A60,"")&amp;" "&amp;IF(AND('Mapa final'!AE67=K22,'Mapa final'!AG67=L18),'Mapa final'!A67,"")&amp;" "&amp;IF(AND('Mapa final'!AE74=K22,'Mapa final'!AG74=L18),'Mapa final'!A74,"")&amp;" "&amp;IF(AND('Mapa final'!AE81=K22,'Mapa final'!AG81=L18),'Mapa final'!A81,"")&amp;" "&amp;IF(AND('Mapa final'!AE88=K22,'Mapa final'!AG88=L18),'Mapa final'!A88,"")</f>
        <v xml:space="preserve">           </v>
      </c>
      <c r="D22" s="184" t="str">
        <f>+IF(AND('Mapa final'!AE11=K22,'Mapa final'!AG11=M18),'Mapa final'!A11,"")&amp;" "&amp;IF(AND('Mapa final'!AE18=K22,'Mapa final'!AG18=M18),'Mapa final'!A18,"")&amp;" "&amp;IF(AND('Mapa final'!AE25=K22,'Mapa final'!AG25=M18),'Mapa final'!A25,"")&amp;" "&amp;IF(AND('Mapa final'!AE32=K22,'Mapa final'!AG32=M18),'Mapa final'!A32,"")&amp;" "&amp;IF(AND('Mapa final'!AE39=K22,'Mapa final'!AG39=M18),'Mapa final'!A39,"")&amp;" "&amp;IF(AND('Mapa final'!AE46=K22,'Mapa final'!AG46=M18),'Mapa final'!A46,"")&amp;" "&amp;IF(AND('Mapa final'!AE53=K22,'Mapa final'!AG53=M18),'Mapa final'!A53,"")&amp;" "&amp;IF(AND('Mapa final'!AE60=K22,'Mapa final'!AG60=M18),'Mapa final'!A60,"")&amp;" "&amp;IF(AND('Mapa final'!AE67=K22,'Mapa final'!AG67=M18),'Mapa final'!A67,"")&amp;" "&amp;IF(AND('Mapa final'!AE74=K22,'Mapa final'!AG74=M18),'Mapa final'!A74,"")&amp;" "&amp;IF(AND('Mapa final'!AE81=K22,'Mapa final'!AG81=M18),'Mapa final'!A81,"")&amp;" "&amp;IF(AND('Mapa final'!AE88=K22,'Mapa final'!AG88=M18),'Mapa final'!A88,"")</f>
        <v xml:space="preserve">           </v>
      </c>
      <c r="E22" s="184" t="str">
        <f>+IF(AND('Mapa final'!AE11=K22,'Mapa final'!AG11=N18),'Mapa final'!A11,"")&amp;" "&amp;IF(AND('Mapa final'!AE18=K22,'Mapa final'!AG18=N18),'Mapa final'!A18,"")&amp;" "&amp;IF(AND('Mapa final'!AE25=K22,'Mapa final'!AG25=N18),'Mapa final'!A25,"")&amp;" "&amp;IF(AND('Mapa final'!AE32=K22,'Mapa final'!AG32=N18),'Mapa final'!A32,"")&amp;" "&amp;IF(AND('Mapa final'!AE39=K22,'Mapa final'!AG39=N18),'Mapa final'!A39,"")&amp;" "&amp;IF(AND('Mapa final'!AE46=K22,'Mapa final'!AG46=N18),'Mapa final'!A46,"")&amp;" "&amp;IF(AND('Mapa final'!AE53=K22,'Mapa final'!AG53=N18),'Mapa final'!A53,"")&amp;" "&amp;IF(AND('Mapa final'!AE60=K22,'Mapa final'!AG60=N18),'Mapa final'!A60,"")&amp;" "&amp;IF(AND('Mapa final'!AE67=K22,'Mapa final'!AG67=N18),'Mapa final'!A67,"")&amp;" "&amp;IF(AND('Mapa final'!AE74=K22,'Mapa final'!AG74=N18),'Mapa final'!A74,"")&amp;" "&amp;IF(AND('Mapa final'!AE81=K22,'Mapa final'!AG81=N18),'Mapa final'!A81,"")&amp;" "&amp;IF(AND('Mapa final'!AE88=K22,'Mapa final'!AG88=N18),'Mapa final'!A88,"")</f>
        <v xml:space="preserve">           </v>
      </c>
      <c r="F22" s="179" t="str">
        <f>+IF(AND('Mapa final'!AE11=K22,'Mapa final'!AG11=O18),'Mapa final'!A11,"")&amp;" "&amp;IF(AND('Mapa final'!AE18=K22,'Mapa final'!AG18=O18),'Mapa final'!A18,"")&amp;" "&amp;IF(AND('Mapa final'!AE25=K22,'Mapa final'!AG25=O18),'Mapa final'!A25,"")&amp;" "&amp;IF(AND('Mapa final'!AE32=K22,'Mapa final'!AG32=O18),'Mapa final'!A32,"")&amp;" "&amp;IF(AND('Mapa final'!AE39=K22,'Mapa final'!AG39=O18),'Mapa final'!A39,"")&amp;" "&amp;IF(AND('Mapa final'!AE46=K22,'Mapa final'!AG46=O18),'Mapa final'!A46,"")&amp;" "&amp;IF(AND('Mapa final'!AE53=K22,'Mapa final'!AG53=O18),'Mapa final'!A53,"")&amp;" "&amp;IF(AND('Mapa final'!AE60=K22,'Mapa final'!AG60=O18),'Mapa final'!A60,"")&amp;" "&amp;IF(AND('Mapa final'!AE67=K22,'Mapa final'!AG67=O18),'Mapa final'!A67,"")&amp;" "&amp;IF(AND('Mapa final'!AE74=K22,'Mapa final'!AG74=O18),'Mapa final'!A74,"")&amp;" "&amp;IF(AND('Mapa final'!AE81=K22,'Mapa final'!AG81=O18),'Mapa final'!A81,"")&amp;" "&amp;IF(AND('Mapa final'!AE88=K22,'Mapa final'!AG88=O18),'Mapa final'!A88,"")</f>
        <v xml:space="preserve">           </v>
      </c>
      <c r="G22" s="180" t="str">
        <f>+IF(AND('Mapa final'!AE11=K22,'Mapa final'!AG11=P18),'Mapa final'!A11,"")&amp;" "&amp;IF(AND('Mapa final'!AE18=K22,'Mapa final'!AG18=P18),'Mapa final'!A18,"")&amp;" "&amp;IF(AND('Mapa final'!AE25=K22,'Mapa final'!AG25=P18),'Mapa final'!A25,"")&amp;" "&amp;IF(AND('Mapa final'!AE32=K22,'Mapa final'!AG32=P18),'Mapa final'!A32,"")&amp;" "&amp;IF(AND('Mapa final'!AE39=K22,'Mapa final'!AG39=P18),'Mapa final'!A39,"")&amp;" "&amp;IF(AND('Mapa final'!AE46=K22,'Mapa final'!AG46=P18),'Mapa final'!A46,"")&amp;" "&amp;IF(AND('Mapa final'!AE53=K22,'Mapa final'!AG53=P18),'Mapa final'!A53,"")&amp;" "&amp;IF(AND('Mapa final'!AE60=K22,'Mapa final'!AG60=P18),'Mapa final'!A60,"")&amp;" "&amp;IF(AND('Mapa final'!AE67=K22,'Mapa final'!AG67=P18),'Mapa final'!A67,"")&amp;" "&amp;IF(AND('Mapa final'!AE74=K22,'Mapa final'!AG74=P18),'Mapa final'!A74,"")&amp;" "&amp;IF(AND('Mapa final'!AE81=K22,'Mapa final'!AG81=P18),'Mapa final'!A81,"")&amp;" "&amp;IF(AND('Mapa final'!AE88=K22,'Mapa final'!AG88=P18),'Mapa final'!A88,"")</f>
        <v xml:space="preserve">           </v>
      </c>
      <c r="H22" s="200"/>
      <c r="I22" s="485"/>
      <c r="J22" s="181">
        <v>0.4</v>
      </c>
      <c r="K22" s="175" t="s">
        <v>43</v>
      </c>
      <c r="L22" s="187" t="s">
        <v>69</v>
      </c>
      <c r="M22" s="185" t="s">
        <v>68</v>
      </c>
      <c r="N22" s="185" t="s">
        <v>68</v>
      </c>
      <c r="O22" s="182" t="s">
        <v>67</v>
      </c>
      <c r="P22" s="183" t="s">
        <v>66</v>
      </c>
    </row>
    <row r="23" spans="1:16" ht="50.1" customHeight="1" thickBot="1" x14ac:dyDescent="0.35">
      <c r="A23" s="483"/>
      <c r="B23" s="188" t="s">
        <v>41</v>
      </c>
      <c r="C23" s="189" t="str">
        <f>+IF(AND('Mapa final'!AE11=K23,'Mapa final'!AG11=L18),'Mapa final'!A11,"")&amp;" "&amp;IF(AND('Mapa final'!AE18=K23,'Mapa final'!AG18=L18),'Mapa final'!A18,"")&amp;" "&amp;IF(AND('Mapa final'!AE25=K23,'Mapa final'!AG25=L18),'Mapa final'!A25,"")&amp;" "&amp;IF(AND('Mapa final'!AE32=K23,'Mapa final'!AG32=L18),'Mapa final'!A32,"")&amp;" "&amp;IF(AND('Mapa final'!AE39=K23,'Mapa final'!AG39=L18),'Mapa final'!A39,"")&amp;" "&amp;IF(AND('Mapa final'!AE46=K23,'Mapa final'!AG46=L18),'Mapa final'!A46,"")&amp;" "&amp;IF(AND('Mapa final'!AE53=K23,'Mapa final'!AG53=L18),'Mapa final'!A53,"")&amp;" "&amp;IF(AND('Mapa final'!AE60=K23,'Mapa final'!AG60=L18),'Mapa final'!A60,"")&amp;" "&amp;IF(AND('Mapa final'!AE67=K23,'Mapa final'!AG67=L18),'Mapa final'!A67,"")&amp;" "&amp;IF(AND('Mapa final'!AE74=K23,'Mapa final'!AG74=L18),'Mapa final'!A74,"")&amp;" "&amp;IF(AND('Mapa final'!AE81=K23,'Mapa final'!AG81=L18),'Mapa final'!A81,"")&amp;" "&amp;IF(AND('Mapa final'!AE88=K23,'Mapa final'!AG88=L18),'Mapa final'!A88,"")</f>
        <v xml:space="preserve">           </v>
      </c>
      <c r="D23" s="189" t="str">
        <f>+IF(AND('Mapa final'!AE11=K23,'Mapa final'!AG11=M18),'Mapa final'!A11,"")&amp;" "&amp;IF(AND('Mapa final'!AE18=K23,'Mapa final'!AG18=M18),'Mapa final'!A18,"")&amp;" "&amp;IF(AND('Mapa final'!AE25=K23,'Mapa final'!AG25=M18),'Mapa final'!A25,"")&amp;" "&amp;IF(AND('Mapa final'!AE32=K23,'Mapa final'!AG32=M18),'Mapa final'!A32,"")&amp;" "&amp;IF(AND('Mapa final'!AE39=K23,'Mapa final'!AG39=M18),'Mapa final'!A39,"")&amp;" "&amp;IF(AND('Mapa final'!AE46=K23,'Mapa final'!AG46=M18),'Mapa final'!A46,"")&amp;" "&amp;IF(AND('Mapa final'!AE53=K23,'Mapa final'!AG53=M18),'Mapa final'!A53,"")&amp;" "&amp;IF(AND('Mapa final'!AE60=K23,'Mapa final'!AG60=M18),'Mapa final'!A60,"")&amp;" "&amp;IF(AND('Mapa final'!AE67=K23,'Mapa final'!AG67=M18),'Mapa final'!A67,"")&amp;" "&amp;IF(AND('Mapa final'!AE74=K23,'Mapa final'!AG74=M18),'Mapa final'!A74,"")&amp;" "&amp;IF(AND('Mapa final'!AE81=K23,'Mapa final'!AG81=M18),'Mapa final'!A81,"")&amp;" "&amp;IF(AND('Mapa final'!AE88=K23,'Mapa final'!AG88=M18),'Mapa final'!A88,"")</f>
        <v xml:space="preserve">           </v>
      </c>
      <c r="E23" s="190" t="str">
        <f>+IF(AND('Mapa final'!AE11=K23,'Mapa final'!AG11=N18),'Mapa final'!A11,"")&amp;" "&amp;IF(AND('Mapa final'!AE18=K23,'Mapa final'!AG18=N18),'Mapa final'!A18,"")&amp;" "&amp;IF(AND('Mapa final'!AE25=K23,'Mapa final'!AG25=N18),'Mapa final'!A25,"")&amp;" "&amp;IF(AND('Mapa final'!AE32=K23,'Mapa final'!AG32=N18),'Mapa final'!A32,"")&amp;" "&amp;IF(AND('Mapa final'!AE39=K23,'Mapa final'!AG39=N18),'Mapa final'!A39,"")&amp;" "&amp;IF(AND('Mapa final'!AE46=K23,'Mapa final'!AG46=N18),'Mapa final'!A46,"")&amp;" "&amp;IF(AND('Mapa final'!AE53=K23,'Mapa final'!AG53=N18),'Mapa final'!A53,"")&amp;" "&amp;IF(AND('Mapa final'!AE60=K23,'Mapa final'!AG60=N18),'Mapa final'!A60,"")&amp;" "&amp;IF(AND('Mapa final'!AE67=K23,'Mapa final'!AG67=N18),'Mapa final'!A67,"")&amp;" "&amp;IF(AND('Mapa final'!AE74=K23,'Mapa final'!AG74=N18),'Mapa final'!A74,"")&amp;" "&amp;IF(AND('Mapa final'!AE81=K23,'Mapa final'!AG81=N18),'Mapa final'!A81,"")&amp;" "&amp;IF(AND('Mapa final'!AE88=K23,'Mapa final'!AG88=N18),'Mapa final'!A88,"")</f>
        <v xml:space="preserve">           </v>
      </c>
      <c r="F23" s="191" t="str">
        <f>+IF(AND('Mapa final'!AE11=K23,'Mapa final'!AG11=O18),'Mapa final'!A11,"")&amp;" "&amp;IF(AND('Mapa final'!AE18=K23,'Mapa final'!AG18=O18),'Mapa final'!A18,"")&amp;" "&amp;IF(AND('Mapa final'!AE25=K23,'Mapa final'!AG25=O18),'Mapa final'!A25,"")&amp;" "&amp;IF(AND('Mapa final'!AE32=K23,'Mapa final'!AG32=O18),'Mapa final'!A32,"")&amp;" "&amp;IF(AND('Mapa final'!AE39=K23,'Mapa final'!AG39=O18),'Mapa final'!A39,"")&amp;" "&amp;IF(AND('Mapa final'!AE46=K23,'Mapa final'!AG46=O18),'Mapa final'!A46,"")&amp;" "&amp;IF(AND('Mapa final'!AE53=K23,'Mapa final'!AG53=O18),'Mapa final'!A53,"")&amp;" "&amp;IF(AND('Mapa final'!AE60=K23,'Mapa final'!AG60=O18),'Mapa final'!A60,"")&amp;" "&amp;IF(AND('Mapa final'!AE67=K23,'Mapa final'!AG67=O18),'Mapa final'!A67,"")&amp;" "&amp;IF(AND('Mapa final'!AE74=K23,'Mapa final'!AG74=O18),'Mapa final'!A74,"")&amp;" "&amp;IF(AND('Mapa final'!AE81=K23,'Mapa final'!AG81=O18),'Mapa final'!A81,"")&amp;" "&amp;IF(AND('Mapa final'!AE88=K23,'Mapa final'!AG88=O18),'Mapa final'!A88,"")</f>
        <v xml:space="preserve">           </v>
      </c>
      <c r="G23" s="192" t="str">
        <f>+IF(AND('Mapa final'!AE11=K23,'Mapa final'!AG11=P18),'Mapa final'!A11,"")&amp;" "&amp;IF(AND('Mapa final'!AE18=K23,'Mapa final'!AG18=P18),'Mapa final'!A18,"")&amp;" "&amp;IF(AND('Mapa final'!AE25=K23,'Mapa final'!AG25=P18),'Mapa final'!A25,"")&amp;" "&amp;IF(AND('Mapa final'!AE32=K23,'Mapa final'!AG32=P18),'Mapa final'!A32,"")&amp;" "&amp;IF(AND('Mapa final'!AE39=K23,'Mapa final'!AG39=P18),'Mapa final'!A39,"")&amp;" "&amp;IF(AND('Mapa final'!AE46=K23,'Mapa final'!AG46=P18),'Mapa final'!A46,"")&amp;" "&amp;IF(AND('Mapa final'!AE53=K23,'Mapa final'!AG53=P18),'Mapa final'!A53,"")&amp;" "&amp;IF(AND('Mapa final'!AE60=K23,'Mapa final'!AG60=P18),'Mapa final'!A60,"")&amp;" "&amp;IF(AND('Mapa final'!AE67=K23,'Mapa final'!AG67=P18),'Mapa final'!A67,"")&amp;" "&amp;IF(AND('Mapa final'!AE74=K23,'Mapa final'!AG74=P18),'Mapa final'!A74,"")&amp;" "&amp;IF(AND('Mapa final'!AE81=K23,'Mapa final'!AG81=P18),'Mapa final'!A81,"")&amp;" "&amp;IF(AND('Mapa final'!AE88=K23,'Mapa final'!AG88=P18),'Mapa final'!A88,"")</f>
        <v xml:space="preserve">           </v>
      </c>
      <c r="H23" s="200"/>
      <c r="I23" s="486"/>
      <c r="J23" s="193">
        <v>0.2</v>
      </c>
      <c r="K23" s="194" t="s">
        <v>41</v>
      </c>
      <c r="L23" s="195" t="s">
        <v>69</v>
      </c>
      <c r="M23" s="195" t="s">
        <v>69</v>
      </c>
      <c r="N23" s="196" t="s">
        <v>68</v>
      </c>
      <c r="O23" s="197" t="s">
        <v>67</v>
      </c>
      <c r="P23" s="198" t="s">
        <v>66</v>
      </c>
    </row>
    <row r="24" spans="1:16" ht="20.25" x14ac:dyDescent="0.3">
      <c r="A24" s="199"/>
      <c r="B24" s="199"/>
      <c r="C24" s="199"/>
      <c r="D24" s="199"/>
      <c r="E24" s="200"/>
      <c r="F24" s="201"/>
      <c r="G24" s="200"/>
      <c r="H24" s="200"/>
    </row>
    <row r="25" spans="1:16" ht="20.25" x14ac:dyDescent="0.3">
      <c r="A25" s="199"/>
      <c r="B25" s="199"/>
      <c r="C25" s="199"/>
      <c r="D25" s="199"/>
      <c r="E25" s="200"/>
      <c r="F25" s="201"/>
      <c r="G25" s="200"/>
      <c r="H25" s="200"/>
    </row>
    <row r="26" spans="1:16" ht="20.25" x14ac:dyDescent="0.3">
      <c r="A26" s="199"/>
      <c r="B26" s="199"/>
      <c r="C26" s="199"/>
      <c r="D26" s="199"/>
      <c r="E26" s="200"/>
      <c r="F26" s="201"/>
      <c r="G26" s="200"/>
      <c r="H26" s="200"/>
    </row>
  </sheetData>
  <sheetProtection algorithmName="SHA-512" hashValue="SVx6rTjf/01bW90qQnGI7c/dY6S6PtF9OVPZE5HbZG/kZtzMrHIqhFGVpV9JAVWQ/0fumEH2mZwvXgTLgFi5qw==" saltValue="Ro1/fkTOSgAF+NMlKGINSw==" spinCount="100000" sheet="1" selectLockedCells="1" selectUnlockedCells="1"/>
  <mergeCells count="12">
    <mergeCell ref="A16:G16"/>
    <mergeCell ref="I16:P16"/>
    <mergeCell ref="A17:G17"/>
    <mergeCell ref="I17:K18"/>
    <mergeCell ref="A19:A23"/>
    <mergeCell ref="I19:I23"/>
    <mergeCell ref="A4:G4"/>
    <mergeCell ref="I4:P4"/>
    <mergeCell ref="A5:G5"/>
    <mergeCell ref="I5:K6"/>
    <mergeCell ref="A7:A11"/>
    <mergeCell ref="I7:I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2060"/>
  </sheetPr>
  <dimension ref="B3:M88"/>
  <sheetViews>
    <sheetView zoomScale="55" zoomScaleNormal="55" workbookViewId="0">
      <selection activeCell="E8" sqref="E8"/>
    </sheetView>
  </sheetViews>
  <sheetFormatPr baseColWidth="10" defaultRowHeight="15" x14ac:dyDescent="0.25"/>
  <cols>
    <col min="2" max="2" width="17" bestFit="1" customWidth="1"/>
    <col min="3" max="3" width="18.5703125" bestFit="1" customWidth="1"/>
    <col min="4" max="4" width="80.7109375" customWidth="1"/>
    <col min="5" max="5" width="37.42578125" customWidth="1"/>
    <col min="6" max="7" width="30.7109375" customWidth="1"/>
    <col min="8" max="8" width="36.7109375" bestFit="1" customWidth="1"/>
    <col min="9" max="9" width="30.7109375" customWidth="1"/>
    <col min="10" max="13" width="90.7109375" customWidth="1"/>
  </cols>
  <sheetData>
    <row r="3" spans="2:13" s="70" customFormat="1" ht="36" x14ac:dyDescent="0.55000000000000004">
      <c r="B3" s="493" t="s">
        <v>174</v>
      </c>
      <c r="C3" s="493"/>
      <c r="D3" s="493"/>
      <c r="E3" s="493"/>
      <c r="F3" s="493"/>
      <c r="G3" s="493"/>
      <c r="H3" s="493"/>
      <c r="I3" s="493"/>
      <c r="J3" s="493"/>
      <c r="K3" s="493"/>
      <c r="L3" s="493"/>
      <c r="M3" s="493"/>
    </row>
    <row r="4" spans="2:13" s="70" customFormat="1" ht="78" customHeight="1" x14ac:dyDescent="0.55000000000000004">
      <c r="B4" s="71" t="s">
        <v>189</v>
      </c>
      <c r="C4" s="71" t="s">
        <v>277</v>
      </c>
      <c r="D4" s="71" t="s">
        <v>109</v>
      </c>
      <c r="E4" s="71" t="s">
        <v>31</v>
      </c>
      <c r="F4" s="71" t="s">
        <v>24</v>
      </c>
      <c r="G4" s="71" t="s">
        <v>187</v>
      </c>
      <c r="H4" s="71" t="s">
        <v>186</v>
      </c>
      <c r="I4" s="71" t="s">
        <v>217</v>
      </c>
      <c r="J4" s="71" t="s">
        <v>278</v>
      </c>
      <c r="K4" s="71" t="s">
        <v>279</v>
      </c>
      <c r="L4" s="71" t="s">
        <v>280</v>
      </c>
      <c r="M4" s="71" t="s">
        <v>281</v>
      </c>
    </row>
    <row r="5" spans="2:13" ht="63.75" customHeight="1" x14ac:dyDescent="0.25">
      <c r="B5" s="490" t="s">
        <v>131</v>
      </c>
      <c r="C5" s="46" t="s">
        <v>195</v>
      </c>
      <c r="D5" s="30"/>
      <c r="E5" s="72"/>
      <c r="F5" s="30"/>
      <c r="G5" s="30"/>
      <c r="H5" s="30"/>
      <c r="I5" s="30"/>
      <c r="J5" s="30"/>
      <c r="K5" s="30"/>
      <c r="L5" s="30"/>
      <c r="M5" s="30"/>
    </row>
    <row r="6" spans="2:13" ht="60" customHeight="1" x14ac:dyDescent="0.25">
      <c r="B6" s="491"/>
      <c r="C6" s="46" t="s">
        <v>194</v>
      </c>
      <c r="D6" s="30"/>
      <c r="E6" s="30"/>
      <c r="F6" s="30"/>
      <c r="G6" s="30"/>
      <c r="H6" s="30"/>
      <c r="I6" s="30"/>
      <c r="J6" s="30"/>
      <c r="K6" s="30"/>
      <c r="L6" s="30"/>
      <c r="M6" s="30"/>
    </row>
    <row r="7" spans="2:13" ht="60" customHeight="1" x14ac:dyDescent="0.25">
      <c r="B7" s="491"/>
      <c r="C7" s="46" t="s">
        <v>193</v>
      </c>
      <c r="D7" s="30"/>
      <c r="E7" s="30"/>
      <c r="F7" s="30"/>
      <c r="G7" s="30"/>
      <c r="H7" s="30"/>
      <c r="I7" s="30"/>
      <c r="J7" s="30"/>
      <c r="K7" s="30"/>
      <c r="L7" s="30"/>
      <c r="M7" s="30"/>
    </row>
    <row r="8" spans="2:13" s="161" customFormat="1" ht="60" customHeight="1" x14ac:dyDescent="0.25">
      <c r="B8" s="491"/>
      <c r="C8" s="46" t="s">
        <v>192</v>
      </c>
      <c r="D8" s="30"/>
      <c r="E8" s="30"/>
      <c r="F8" s="30"/>
      <c r="G8" s="30"/>
      <c r="H8" s="30"/>
      <c r="I8" s="30"/>
      <c r="J8" s="30"/>
      <c r="K8" s="30"/>
      <c r="L8" s="30"/>
      <c r="M8" s="30"/>
    </row>
    <row r="9" spans="2:13" s="161" customFormat="1" ht="60" customHeight="1" x14ac:dyDescent="0.25">
      <c r="B9" s="491"/>
      <c r="C9" s="46" t="s">
        <v>191</v>
      </c>
      <c r="D9" s="30"/>
      <c r="E9" s="30"/>
      <c r="F9" s="30"/>
      <c r="G9" s="30"/>
      <c r="H9" s="30"/>
      <c r="I9" s="30"/>
      <c r="J9" s="30"/>
      <c r="K9" s="30"/>
      <c r="L9" s="30"/>
      <c r="M9" s="30"/>
    </row>
    <row r="10" spans="2:13" ht="60" customHeight="1" x14ac:dyDescent="0.25">
      <c r="B10" s="491"/>
      <c r="C10" s="46" t="s">
        <v>449</v>
      </c>
      <c r="D10" s="30"/>
      <c r="E10" s="30"/>
      <c r="F10" s="30"/>
      <c r="G10" s="30"/>
      <c r="H10" s="30"/>
      <c r="I10" s="30"/>
      <c r="J10" s="30"/>
      <c r="K10" s="30"/>
      <c r="L10" s="30"/>
      <c r="M10" s="30"/>
    </row>
    <row r="11" spans="2:13" ht="60" customHeight="1" x14ac:dyDescent="0.25">
      <c r="B11" s="492"/>
      <c r="C11" s="46" t="s">
        <v>450</v>
      </c>
      <c r="D11" s="30"/>
      <c r="E11" s="30"/>
      <c r="F11" s="30"/>
      <c r="G11" s="30"/>
      <c r="H11" s="30"/>
      <c r="I11" s="30"/>
      <c r="J11" s="30"/>
      <c r="K11" s="30"/>
      <c r="L11" s="30"/>
      <c r="M11" s="30"/>
    </row>
    <row r="12" spans="2:13" s="161" customFormat="1" ht="60" customHeight="1" x14ac:dyDescent="0.25">
      <c r="B12" s="490" t="s">
        <v>132</v>
      </c>
      <c r="C12" s="46" t="s">
        <v>195</v>
      </c>
      <c r="D12" s="30"/>
      <c r="E12" s="30"/>
      <c r="F12" s="30"/>
      <c r="G12" s="30"/>
      <c r="H12" s="30"/>
      <c r="I12" s="30"/>
      <c r="J12" s="30"/>
      <c r="K12" s="30"/>
      <c r="L12" s="30"/>
      <c r="M12" s="30"/>
    </row>
    <row r="13" spans="2:13" s="161" customFormat="1" ht="60" customHeight="1" x14ac:dyDescent="0.25">
      <c r="B13" s="491"/>
      <c r="C13" s="46" t="s">
        <v>194</v>
      </c>
      <c r="D13" s="30"/>
      <c r="E13" s="30"/>
      <c r="F13" s="30"/>
      <c r="G13" s="30"/>
      <c r="H13" s="30"/>
      <c r="I13" s="30"/>
      <c r="J13" s="30"/>
      <c r="K13" s="30"/>
      <c r="L13" s="30"/>
      <c r="M13" s="30"/>
    </row>
    <row r="14" spans="2:13" s="161" customFormat="1" ht="60" customHeight="1" x14ac:dyDescent="0.25">
      <c r="B14" s="491"/>
      <c r="C14" s="46" t="s">
        <v>193</v>
      </c>
      <c r="D14" s="30"/>
      <c r="E14" s="30"/>
      <c r="F14" s="30"/>
      <c r="G14" s="30"/>
      <c r="H14" s="30"/>
      <c r="I14" s="30"/>
      <c r="J14" s="30"/>
      <c r="K14" s="30"/>
      <c r="L14" s="30"/>
      <c r="M14" s="30"/>
    </row>
    <row r="15" spans="2:13" s="161" customFormat="1" ht="60" customHeight="1" x14ac:dyDescent="0.25">
      <c r="B15" s="491"/>
      <c r="C15" s="46" t="s">
        <v>192</v>
      </c>
      <c r="D15" s="30"/>
      <c r="E15" s="30"/>
      <c r="F15" s="30"/>
      <c r="G15" s="30"/>
      <c r="H15" s="30"/>
      <c r="I15" s="30"/>
      <c r="J15" s="30"/>
      <c r="K15" s="30"/>
      <c r="L15" s="30"/>
      <c r="M15" s="30"/>
    </row>
    <row r="16" spans="2:13" s="161" customFormat="1" ht="60" customHeight="1" x14ac:dyDescent="0.25">
      <c r="B16" s="491"/>
      <c r="C16" s="46" t="s">
        <v>191</v>
      </c>
      <c r="D16" s="30"/>
      <c r="E16" s="30"/>
      <c r="F16" s="30"/>
      <c r="G16" s="30"/>
      <c r="H16" s="30"/>
      <c r="I16" s="30"/>
      <c r="J16" s="30"/>
      <c r="K16" s="30"/>
      <c r="L16" s="30"/>
      <c r="M16" s="30"/>
    </row>
    <row r="17" spans="2:13" s="161" customFormat="1" ht="60" customHeight="1" x14ac:dyDescent="0.25">
      <c r="B17" s="491"/>
      <c r="C17" s="46" t="s">
        <v>449</v>
      </c>
      <c r="D17" s="30"/>
      <c r="E17" s="30"/>
      <c r="F17" s="30"/>
      <c r="G17" s="30"/>
      <c r="H17" s="30"/>
      <c r="I17" s="30"/>
      <c r="J17" s="30"/>
      <c r="K17" s="30"/>
      <c r="L17" s="30"/>
      <c r="M17" s="30"/>
    </row>
    <row r="18" spans="2:13" s="161" customFormat="1" ht="60" customHeight="1" x14ac:dyDescent="0.25">
      <c r="B18" s="492"/>
      <c r="C18" s="46" t="s">
        <v>450</v>
      </c>
      <c r="D18" s="30"/>
      <c r="E18" s="30"/>
      <c r="F18" s="30"/>
      <c r="G18" s="30"/>
      <c r="H18" s="30"/>
      <c r="I18" s="30"/>
      <c r="J18" s="30"/>
      <c r="K18" s="30"/>
      <c r="L18" s="30"/>
      <c r="M18" s="30"/>
    </row>
    <row r="19" spans="2:13" s="161" customFormat="1" ht="60" customHeight="1" x14ac:dyDescent="0.25">
      <c r="B19" s="490" t="s">
        <v>133</v>
      </c>
      <c r="C19" s="46" t="s">
        <v>195</v>
      </c>
      <c r="D19" s="30"/>
      <c r="E19" s="30"/>
      <c r="F19" s="30"/>
      <c r="G19" s="30"/>
      <c r="H19" s="30"/>
      <c r="I19" s="30"/>
      <c r="J19" s="30"/>
      <c r="K19" s="30"/>
      <c r="L19" s="30"/>
      <c r="M19" s="30"/>
    </row>
    <row r="20" spans="2:13" s="161" customFormat="1" ht="60" customHeight="1" x14ac:dyDescent="0.25">
      <c r="B20" s="491"/>
      <c r="C20" s="46" t="s">
        <v>194</v>
      </c>
      <c r="D20" s="30"/>
      <c r="E20" s="30"/>
      <c r="F20" s="30"/>
      <c r="G20" s="30"/>
      <c r="H20" s="30"/>
      <c r="I20" s="30"/>
      <c r="J20" s="30"/>
      <c r="K20" s="30"/>
      <c r="L20" s="30"/>
      <c r="M20" s="30"/>
    </row>
    <row r="21" spans="2:13" s="161" customFormat="1" ht="60" customHeight="1" x14ac:dyDescent="0.25">
      <c r="B21" s="491"/>
      <c r="C21" s="46" t="s">
        <v>193</v>
      </c>
      <c r="D21" s="30"/>
      <c r="E21" s="30"/>
      <c r="F21" s="30"/>
      <c r="G21" s="30"/>
      <c r="H21" s="30"/>
      <c r="I21" s="30"/>
      <c r="J21" s="30"/>
      <c r="K21" s="30"/>
      <c r="L21" s="30"/>
      <c r="M21" s="30"/>
    </row>
    <row r="22" spans="2:13" s="161" customFormat="1" ht="60" customHeight="1" x14ac:dyDescent="0.25">
      <c r="B22" s="491"/>
      <c r="C22" s="46" t="s">
        <v>192</v>
      </c>
      <c r="D22" s="30"/>
      <c r="E22" s="30"/>
      <c r="F22" s="30"/>
      <c r="G22" s="30"/>
      <c r="H22" s="30"/>
      <c r="I22" s="30"/>
      <c r="J22" s="30"/>
      <c r="K22" s="30"/>
      <c r="L22" s="30"/>
      <c r="M22" s="30"/>
    </row>
    <row r="23" spans="2:13" ht="60" customHeight="1" x14ac:dyDescent="0.25">
      <c r="B23" s="491"/>
      <c r="C23" s="46" t="s">
        <v>191</v>
      </c>
      <c r="D23" s="30"/>
      <c r="E23" s="30"/>
      <c r="F23" s="30"/>
      <c r="G23" s="30"/>
      <c r="H23" s="30"/>
      <c r="I23" s="30"/>
      <c r="J23" s="30"/>
      <c r="K23" s="30"/>
      <c r="L23" s="30"/>
      <c r="M23" s="30"/>
    </row>
    <row r="24" spans="2:13" ht="60" customHeight="1" x14ac:dyDescent="0.25">
      <c r="B24" s="491"/>
      <c r="C24" s="46" t="s">
        <v>449</v>
      </c>
      <c r="D24" s="30"/>
      <c r="E24" s="30"/>
      <c r="F24" s="30"/>
      <c r="G24" s="30"/>
      <c r="H24" s="30"/>
      <c r="I24" s="30"/>
      <c r="J24" s="30"/>
      <c r="K24" s="30"/>
      <c r="L24" s="30"/>
      <c r="M24" s="30"/>
    </row>
    <row r="25" spans="2:13" ht="60" customHeight="1" x14ac:dyDescent="0.25">
      <c r="B25" s="492"/>
      <c r="C25" s="46" t="s">
        <v>450</v>
      </c>
      <c r="D25" s="30"/>
      <c r="E25" s="30"/>
      <c r="F25" s="30"/>
      <c r="G25" s="30"/>
      <c r="H25" s="30"/>
      <c r="I25" s="30"/>
      <c r="J25" s="30"/>
      <c r="K25" s="30"/>
      <c r="L25" s="30"/>
      <c r="M25" s="30"/>
    </row>
    <row r="26" spans="2:13" ht="60" customHeight="1" x14ac:dyDescent="0.25">
      <c r="B26" s="490" t="s">
        <v>134</v>
      </c>
      <c r="C26" s="46" t="s">
        <v>195</v>
      </c>
      <c r="D26" s="30"/>
      <c r="E26" s="30"/>
      <c r="F26" s="30"/>
      <c r="G26" s="30"/>
      <c r="H26" s="30"/>
      <c r="I26" s="30"/>
      <c r="J26" s="30"/>
      <c r="K26" s="30"/>
      <c r="L26" s="30"/>
      <c r="M26" s="30"/>
    </row>
    <row r="27" spans="2:13" ht="60" customHeight="1" x14ac:dyDescent="0.25">
      <c r="B27" s="491"/>
      <c r="C27" s="46" t="s">
        <v>194</v>
      </c>
      <c r="D27" s="30"/>
      <c r="E27" s="30"/>
      <c r="F27" s="30"/>
      <c r="G27" s="30"/>
      <c r="H27" s="30"/>
      <c r="I27" s="30"/>
      <c r="J27" s="30"/>
      <c r="K27" s="30"/>
      <c r="L27" s="30"/>
      <c r="M27" s="30"/>
    </row>
    <row r="28" spans="2:13" s="161" customFormat="1" ht="60" customHeight="1" x14ac:dyDescent="0.25">
      <c r="B28" s="491"/>
      <c r="C28" s="46" t="s">
        <v>193</v>
      </c>
      <c r="D28" s="30"/>
      <c r="E28" s="30"/>
      <c r="F28" s="30"/>
      <c r="G28" s="30"/>
      <c r="H28" s="30"/>
      <c r="I28" s="30"/>
      <c r="J28" s="30"/>
      <c r="K28" s="30"/>
      <c r="L28" s="30"/>
      <c r="M28" s="30"/>
    </row>
    <row r="29" spans="2:13" s="161" customFormat="1" ht="60" customHeight="1" x14ac:dyDescent="0.25">
      <c r="B29" s="491"/>
      <c r="C29" s="46" t="s">
        <v>192</v>
      </c>
      <c r="D29" s="30"/>
      <c r="E29" s="30"/>
      <c r="F29" s="30"/>
      <c r="G29" s="30"/>
      <c r="H29" s="30"/>
      <c r="I29" s="30"/>
      <c r="J29" s="30"/>
      <c r="K29" s="30"/>
      <c r="L29" s="30"/>
      <c r="M29" s="30"/>
    </row>
    <row r="30" spans="2:13" ht="60" customHeight="1" x14ac:dyDescent="0.25">
      <c r="B30" s="491"/>
      <c r="C30" s="46" t="s">
        <v>191</v>
      </c>
      <c r="D30" s="30"/>
      <c r="E30" s="30"/>
      <c r="F30" s="30"/>
      <c r="G30" s="30"/>
      <c r="H30" s="30"/>
      <c r="I30" s="30"/>
      <c r="J30" s="30"/>
      <c r="K30" s="30"/>
      <c r="L30" s="30"/>
      <c r="M30" s="30"/>
    </row>
    <row r="31" spans="2:13" ht="60" customHeight="1" x14ac:dyDescent="0.25">
      <c r="B31" s="491"/>
      <c r="C31" s="46" t="s">
        <v>449</v>
      </c>
      <c r="D31" s="30"/>
      <c r="E31" s="30"/>
      <c r="F31" s="30"/>
      <c r="G31" s="30"/>
      <c r="H31" s="30"/>
      <c r="I31" s="30"/>
      <c r="J31" s="30"/>
      <c r="K31" s="30"/>
      <c r="L31" s="30"/>
      <c r="M31" s="30"/>
    </row>
    <row r="32" spans="2:13" ht="60" customHeight="1" x14ac:dyDescent="0.25">
      <c r="B32" s="492"/>
      <c r="C32" s="46" t="s">
        <v>450</v>
      </c>
      <c r="D32" s="30"/>
      <c r="E32" s="30"/>
      <c r="F32" s="30"/>
      <c r="G32" s="30"/>
      <c r="H32" s="30"/>
      <c r="I32" s="30"/>
      <c r="J32" s="30"/>
      <c r="K32" s="30"/>
      <c r="L32" s="30"/>
      <c r="M32" s="30"/>
    </row>
    <row r="33" spans="2:13" ht="60" customHeight="1" x14ac:dyDescent="0.25">
      <c r="B33" s="490" t="s">
        <v>135</v>
      </c>
      <c r="C33" s="46" t="s">
        <v>195</v>
      </c>
      <c r="D33" s="30"/>
      <c r="E33" s="30"/>
      <c r="F33" s="30"/>
      <c r="G33" s="30"/>
      <c r="H33" s="30"/>
      <c r="I33" s="30"/>
      <c r="J33" s="30"/>
      <c r="K33" s="30"/>
      <c r="L33" s="30"/>
      <c r="M33" s="30"/>
    </row>
    <row r="34" spans="2:13" ht="60" customHeight="1" x14ac:dyDescent="0.25">
      <c r="B34" s="491"/>
      <c r="C34" s="46" t="s">
        <v>194</v>
      </c>
      <c r="D34" s="30"/>
      <c r="E34" s="30"/>
      <c r="F34" s="30"/>
      <c r="G34" s="30"/>
      <c r="H34" s="30"/>
      <c r="I34" s="30"/>
      <c r="J34" s="30"/>
      <c r="K34" s="30"/>
      <c r="L34" s="30"/>
      <c r="M34" s="30"/>
    </row>
    <row r="35" spans="2:13" s="161" customFormat="1" ht="60" customHeight="1" x14ac:dyDescent="0.25">
      <c r="B35" s="491"/>
      <c r="C35" s="46" t="s">
        <v>193</v>
      </c>
      <c r="D35" s="30"/>
      <c r="E35" s="30"/>
      <c r="F35" s="30"/>
      <c r="G35" s="30"/>
      <c r="H35" s="30"/>
      <c r="I35" s="30"/>
      <c r="J35" s="30"/>
      <c r="K35" s="30"/>
      <c r="L35" s="30"/>
      <c r="M35" s="30"/>
    </row>
    <row r="36" spans="2:13" s="161" customFormat="1" ht="60" customHeight="1" x14ac:dyDescent="0.25">
      <c r="B36" s="491"/>
      <c r="C36" s="46" t="s">
        <v>192</v>
      </c>
      <c r="D36" s="30"/>
      <c r="E36" s="30"/>
      <c r="F36" s="30"/>
      <c r="G36" s="30"/>
      <c r="H36" s="30"/>
      <c r="I36" s="30"/>
      <c r="J36" s="30"/>
      <c r="K36" s="30"/>
      <c r="L36" s="30"/>
      <c r="M36" s="30"/>
    </row>
    <row r="37" spans="2:13" ht="60" customHeight="1" x14ac:dyDescent="0.25">
      <c r="B37" s="491"/>
      <c r="C37" s="46" t="s">
        <v>191</v>
      </c>
      <c r="D37" s="30"/>
      <c r="E37" s="30"/>
      <c r="F37" s="30"/>
      <c r="G37" s="30"/>
      <c r="H37" s="30"/>
      <c r="I37" s="30"/>
      <c r="J37" s="30"/>
      <c r="K37" s="30"/>
      <c r="L37" s="30"/>
      <c r="M37" s="30"/>
    </row>
    <row r="38" spans="2:13" ht="60" customHeight="1" x14ac:dyDescent="0.25">
      <c r="B38" s="491"/>
      <c r="C38" s="46" t="s">
        <v>449</v>
      </c>
      <c r="D38" s="30"/>
      <c r="E38" s="30"/>
      <c r="F38" s="30"/>
      <c r="G38" s="30"/>
      <c r="H38" s="30"/>
      <c r="I38" s="30"/>
      <c r="J38" s="30"/>
      <c r="K38" s="30"/>
      <c r="L38" s="30"/>
      <c r="M38" s="30"/>
    </row>
    <row r="39" spans="2:13" ht="60" customHeight="1" x14ac:dyDescent="0.25">
      <c r="B39" s="492"/>
      <c r="C39" s="46" t="s">
        <v>450</v>
      </c>
      <c r="D39" s="30"/>
      <c r="E39" s="30"/>
      <c r="F39" s="30"/>
      <c r="G39" s="30"/>
      <c r="H39" s="30"/>
      <c r="I39" s="30"/>
      <c r="J39" s="30"/>
      <c r="K39" s="30"/>
      <c r="L39" s="30"/>
      <c r="M39" s="30"/>
    </row>
    <row r="40" spans="2:13" ht="60" customHeight="1" x14ac:dyDescent="0.25">
      <c r="B40" s="490" t="s">
        <v>136</v>
      </c>
      <c r="C40" s="46" t="s">
        <v>195</v>
      </c>
      <c r="D40" s="30"/>
      <c r="E40" s="30"/>
      <c r="F40" s="30"/>
      <c r="G40" s="30"/>
      <c r="H40" s="30"/>
      <c r="I40" s="30"/>
      <c r="J40" s="30"/>
      <c r="K40" s="30"/>
      <c r="L40" s="30"/>
      <c r="M40" s="30"/>
    </row>
    <row r="41" spans="2:13" ht="60" customHeight="1" x14ac:dyDescent="0.25">
      <c r="B41" s="491"/>
      <c r="C41" s="46" t="s">
        <v>194</v>
      </c>
      <c r="D41" s="30"/>
      <c r="E41" s="30"/>
      <c r="F41" s="30"/>
      <c r="G41" s="30"/>
      <c r="H41" s="30"/>
      <c r="I41" s="30"/>
      <c r="J41" s="30"/>
      <c r="K41" s="30"/>
      <c r="L41" s="30"/>
      <c r="M41" s="30"/>
    </row>
    <row r="42" spans="2:13" s="161" customFormat="1" ht="60" customHeight="1" x14ac:dyDescent="0.25">
      <c r="B42" s="491"/>
      <c r="C42" s="46" t="s">
        <v>193</v>
      </c>
      <c r="D42" s="30"/>
      <c r="E42" s="30"/>
      <c r="F42" s="30"/>
      <c r="G42" s="30"/>
      <c r="H42" s="30"/>
      <c r="I42" s="30"/>
      <c r="J42" s="30"/>
      <c r="K42" s="30"/>
      <c r="L42" s="30"/>
      <c r="M42" s="30"/>
    </row>
    <row r="43" spans="2:13" s="161" customFormat="1" ht="60" customHeight="1" x14ac:dyDescent="0.25">
      <c r="B43" s="491"/>
      <c r="C43" s="46" t="s">
        <v>192</v>
      </c>
      <c r="D43" s="30"/>
      <c r="E43" s="30"/>
      <c r="F43" s="30"/>
      <c r="G43" s="30"/>
      <c r="H43" s="30"/>
      <c r="I43" s="30"/>
      <c r="J43" s="30"/>
      <c r="K43" s="30"/>
      <c r="L43" s="30"/>
      <c r="M43" s="30"/>
    </row>
    <row r="44" spans="2:13" ht="60" customHeight="1" x14ac:dyDescent="0.25">
      <c r="B44" s="491"/>
      <c r="C44" s="46" t="s">
        <v>191</v>
      </c>
      <c r="D44" s="30"/>
      <c r="E44" s="30"/>
      <c r="F44" s="30"/>
      <c r="G44" s="30"/>
      <c r="H44" s="30"/>
      <c r="I44" s="30"/>
      <c r="J44" s="30"/>
      <c r="K44" s="30"/>
      <c r="L44" s="30"/>
      <c r="M44" s="30"/>
    </row>
    <row r="45" spans="2:13" ht="60" customHeight="1" x14ac:dyDescent="0.25">
      <c r="B45" s="491"/>
      <c r="C45" s="46" t="s">
        <v>449</v>
      </c>
      <c r="D45" s="30"/>
      <c r="E45" s="30"/>
      <c r="F45" s="30"/>
      <c r="G45" s="30"/>
      <c r="H45" s="30"/>
      <c r="I45" s="30"/>
      <c r="J45" s="30"/>
      <c r="K45" s="30"/>
      <c r="L45" s="30"/>
      <c r="M45" s="30"/>
    </row>
    <row r="46" spans="2:13" ht="60" customHeight="1" x14ac:dyDescent="0.25">
      <c r="B46" s="492"/>
      <c r="C46" s="46" t="s">
        <v>450</v>
      </c>
      <c r="D46" s="30"/>
      <c r="E46" s="30"/>
      <c r="F46" s="30"/>
      <c r="G46" s="30"/>
      <c r="H46" s="30"/>
      <c r="I46" s="30"/>
      <c r="J46" s="30"/>
      <c r="K46" s="30"/>
      <c r="L46" s="30"/>
      <c r="M46" s="30"/>
    </row>
    <row r="47" spans="2:13" ht="60" customHeight="1" x14ac:dyDescent="0.25">
      <c r="B47" s="490" t="s">
        <v>137</v>
      </c>
      <c r="C47" s="46" t="s">
        <v>195</v>
      </c>
      <c r="D47" s="30"/>
      <c r="E47" s="30"/>
      <c r="F47" s="30"/>
      <c r="G47" s="30"/>
      <c r="H47" s="30"/>
      <c r="I47" s="30"/>
      <c r="J47" s="30"/>
      <c r="K47" s="30"/>
      <c r="L47" s="30"/>
      <c r="M47" s="30"/>
    </row>
    <row r="48" spans="2:13" ht="60" customHeight="1" x14ac:dyDescent="0.25">
      <c r="B48" s="491"/>
      <c r="C48" s="46" t="s">
        <v>194</v>
      </c>
      <c r="D48" s="30"/>
      <c r="E48" s="30"/>
      <c r="F48" s="30"/>
      <c r="G48" s="30"/>
      <c r="H48" s="30"/>
      <c r="I48" s="30"/>
      <c r="J48" s="30"/>
      <c r="K48" s="30"/>
      <c r="L48" s="30"/>
      <c r="M48" s="30"/>
    </row>
    <row r="49" spans="2:13" s="161" customFormat="1" ht="60" customHeight="1" x14ac:dyDescent="0.25">
      <c r="B49" s="491"/>
      <c r="C49" s="46" t="s">
        <v>193</v>
      </c>
      <c r="D49" s="30"/>
      <c r="E49" s="30"/>
      <c r="F49" s="30"/>
      <c r="G49" s="30"/>
      <c r="H49" s="30"/>
      <c r="I49" s="30"/>
      <c r="J49" s="30"/>
      <c r="K49" s="30"/>
      <c r="L49" s="30"/>
      <c r="M49" s="30"/>
    </row>
    <row r="50" spans="2:13" s="161" customFormat="1" ht="60" customHeight="1" x14ac:dyDescent="0.25">
      <c r="B50" s="491"/>
      <c r="C50" s="46" t="s">
        <v>192</v>
      </c>
      <c r="D50" s="30"/>
      <c r="E50" s="30"/>
      <c r="F50" s="30"/>
      <c r="G50" s="30"/>
      <c r="H50" s="30"/>
      <c r="I50" s="30"/>
      <c r="J50" s="30"/>
      <c r="K50" s="30"/>
      <c r="L50" s="30"/>
      <c r="M50" s="30"/>
    </row>
    <row r="51" spans="2:13" ht="60" customHeight="1" x14ac:dyDescent="0.25">
      <c r="B51" s="491"/>
      <c r="C51" s="46" t="s">
        <v>191</v>
      </c>
      <c r="D51" s="30"/>
      <c r="E51" s="30"/>
      <c r="F51" s="30"/>
      <c r="G51" s="30"/>
      <c r="H51" s="30"/>
      <c r="I51" s="30"/>
      <c r="J51" s="30"/>
      <c r="K51" s="30"/>
      <c r="L51" s="30"/>
      <c r="M51" s="30"/>
    </row>
    <row r="52" spans="2:13" ht="60" customHeight="1" x14ac:dyDescent="0.25">
      <c r="B52" s="491"/>
      <c r="C52" s="46" t="s">
        <v>449</v>
      </c>
      <c r="D52" s="30"/>
      <c r="E52" s="30"/>
      <c r="F52" s="30"/>
      <c r="G52" s="30"/>
      <c r="H52" s="30"/>
      <c r="I52" s="30"/>
      <c r="J52" s="30"/>
      <c r="K52" s="30"/>
      <c r="L52" s="30"/>
      <c r="M52" s="30"/>
    </row>
    <row r="53" spans="2:13" ht="60" customHeight="1" x14ac:dyDescent="0.25">
      <c r="B53" s="492"/>
      <c r="C53" s="46" t="s">
        <v>450</v>
      </c>
      <c r="D53" s="30"/>
      <c r="E53" s="30"/>
      <c r="F53" s="30"/>
      <c r="G53" s="30"/>
      <c r="H53" s="30"/>
      <c r="I53" s="30"/>
      <c r="J53" s="30"/>
      <c r="K53" s="30"/>
      <c r="L53" s="30"/>
      <c r="M53" s="30"/>
    </row>
    <row r="54" spans="2:13" ht="60" customHeight="1" x14ac:dyDescent="0.25">
      <c r="B54" s="490" t="s">
        <v>138</v>
      </c>
      <c r="C54" s="46" t="s">
        <v>195</v>
      </c>
      <c r="D54" s="30"/>
      <c r="E54" s="30"/>
      <c r="F54" s="30"/>
      <c r="G54" s="30"/>
      <c r="H54" s="30"/>
      <c r="I54" s="30"/>
      <c r="J54" s="30"/>
      <c r="K54" s="30"/>
      <c r="L54" s="30"/>
      <c r="M54" s="30"/>
    </row>
    <row r="55" spans="2:13" ht="60" customHeight="1" x14ac:dyDescent="0.25">
      <c r="B55" s="491"/>
      <c r="C55" s="46" t="s">
        <v>194</v>
      </c>
      <c r="D55" s="30"/>
      <c r="E55" s="30"/>
      <c r="F55" s="30"/>
      <c r="G55" s="30"/>
      <c r="H55" s="30"/>
      <c r="I55" s="30"/>
      <c r="J55" s="30"/>
      <c r="K55" s="30"/>
      <c r="L55" s="30"/>
      <c r="M55" s="30"/>
    </row>
    <row r="56" spans="2:13" s="161" customFormat="1" ht="60" customHeight="1" x14ac:dyDescent="0.25">
      <c r="B56" s="491"/>
      <c r="C56" s="46" t="s">
        <v>193</v>
      </c>
      <c r="D56" s="30"/>
      <c r="E56" s="30"/>
      <c r="F56" s="30"/>
      <c r="G56" s="30"/>
      <c r="H56" s="30"/>
      <c r="I56" s="30"/>
      <c r="J56" s="30"/>
      <c r="K56" s="30"/>
      <c r="L56" s="30"/>
      <c r="M56" s="30"/>
    </row>
    <row r="57" spans="2:13" s="161" customFormat="1" ht="60" customHeight="1" x14ac:dyDescent="0.25">
      <c r="B57" s="491"/>
      <c r="C57" s="46" t="s">
        <v>192</v>
      </c>
      <c r="D57" s="30"/>
      <c r="E57" s="30"/>
      <c r="F57" s="30"/>
      <c r="G57" s="30"/>
      <c r="H57" s="30"/>
      <c r="I57" s="30"/>
      <c r="J57" s="30"/>
      <c r="K57" s="30"/>
      <c r="L57" s="30"/>
      <c r="M57" s="30"/>
    </row>
    <row r="58" spans="2:13" ht="60" customHeight="1" x14ac:dyDescent="0.25">
      <c r="B58" s="491"/>
      <c r="C58" s="46" t="s">
        <v>191</v>
      </c>
      <c r="D58" s="30"/>
      <c r="E58" s="30"/>
      <c r="F58" s="30"/>
      <c r="G58" s="30"/>
      <c r="H58" s="30"/>
      <c r="I58" s="30"/>
      <c r="J58" s="30"/>
      <c r="K58" s="30"/>
      <c r="L58" s="30"/>
      <c r="M58" s="30"/>
    </row>
    <row r="59" spans="2:13" ht="60" customHeight="1" x14ac:dyDescent="0.25">
      <c r="B59" s="491"/>
      <c r="C59" s="46" t="s">
        <v>449</v>
      </c>
      <c r="D59" s="30"/>
      <c r="E59" s="30"/>
      <c r="F59" s="30"/>
      <c r="G59" s="30"/>
      <c r="H59" s="30"/>
      <c r="I59" s="30"/>
      <c r="J59" s="30"/>
      <c r="K59" s="30"/>
      <c r="L59" s="30"/>
      <c r="M59" s="30"/>
    </row>
    <row r="60" spans="2:13" ht="60" customHeight="1" x14ac:dyDescent="0.25">
      <c r="B60" s="492"/>
      <c r="C60" s="46" t="s">
        <v>450</v>
      </c>
      <c r="D60" s="30"/>
      <c r="E60" s="30"/>
      <c r="F60" s="30"/>
      <c r="G60" s="30"/>
      <c r="H60" s="30"/>
      <c r="I60" s="30"/>
      <c r="J60" s="30"/>
      <c r="K60" s="30"/>
      <c r="L60" s="30"/>
      <c r="M60" s="30"/>
    </row>
    <row r="61" spans="2:13" ht="60" customHeight="1" x14ac:dyDescent="0.25">
      <c r="B61" s="490" t="s">
        <v>287</v>
      </c>
      <c r="C61" s="46" t="s">
        <v>195</v>
      </c>
      <c r="D61" s="30"/>
      <c r="E61" s="30"/>
      <c r="F61" s="30"/>
      <c r="G61" s="30"/>
      <c r="H61" s="30"/>
      <c r="I61" s="30"/>
      <c r="J61" s="30"/>
      <c r="K61" s="30"/>
      <c r="L61" s="30"/>
      <c r="M61" s="30"/>
    </row>
    <row r="62" spans="2:13" ht="60" customHeight="1" x14ac:dyDescent="0.25">
      <c r="B62" s="491"/>
      <c r="C62" s="46" t="s">
        <v>194</v>
      </c>
      <c r="D62" s="30"/>
      <c r="E62" s="30"/>
      <c r="F62" s="30"/>
      <c r="G62" s="30"/>
      <c r="H62" s="30"/>
      <c r="I62" s="30"/>
      <c r="J62" s="30"/>
      <c r="K62" s="30"/>
      <c r="L62" s="30"/>
      <c r="M62" s="30"/>
    </row>
    <row r="63" spans="2:13" s="161" customFormat="1" ht="60" customHeight="1" x14ac:dyDescent="0.25">
      <c r="B63" s="491"/>
      <c r="C63" s="46" t="s">
        <v>193</v>
      </c>
      <c r="D63" s="30"/>
      <c r="E63" s="30"/>
      <c r="F63" s="30"/>
      <c r="G63" s="30"/>
      <c r="H63" s="30"/>
      <c r="I63" s="30"/>
      <c r="J63" s="30"/>
      <c r="K63" s="30"/>
      <c r="L63" s="30"/>
      <c r="M63" s="30"/>
    </row>
    <row r="64" spans="2:13" s="161" customFormat="1" ht="60" customHeight="1" x14ac:dyDescent="0.25">
      <c r="B64" s="491"/>
      <c r="C64" s="46" t="s">
        <v>192</v>
      </c>
      <c r="D64" s="30"/>
      <c r="E64" s="30"/>
      <c r="F64" s="30"/>
      <c r="G64" s="30"/>
      <c r="H64" s="30"/>
      <c r="I64" s="30"/>
      <c r="J64" s="30"/>
      <c r="K64" s="30"/>
      <c r="L64" s="30"/>
      <c r="M64" s="30"/>
    </row>
    <row r="65" spans="2:13" ht="60" customHeight="1" x14ac:dyDescent="0.25">
      <c r="B65" s="491"/>
      <c r="C65" s="46" t="s">
        <v>191</v>
      </c>
      <c r="D65" s="30"/>
      <c r="E65" s="30"/>
      <c r="F65" s="30"/>
      <c r="G65" s="30"/>
      <c r="H65" s="30"/>
      <c r="I65" s="30"/>
      <c r="J65" s="30"/>
      <c r="K65" s="30"/>
      <c r="L65" s="30"/>
      <c r="M65" s="30"/>
    </row>
    <row r="66" spans="2:13" ht="60" customHeight="1" x14ac:dyDescent="0.25">
      <c r="B66" s="491"/>
      <c r="C66" s="46" t="s">
        <v>449</v>
      </c>
      <c r="D66" s="30"/>
      <c r="E66" s="30"/>
      <c r="F66" s="30"/>
      <c r="G66" s="30"/>
      <c r="H66" s="30"/>
      <c r="I66" s="30"/>
      <c r="J66" s="30"/>
      <c r="K66" s="30"/>
      <c r="L66" s="30"/>
      <c r="M66" s="30"/>
    </row>
    <row r="67" spans="2:13" ht="60" customHeight="1" x14ac:dyDescent="0.25">
      <c r="B67" s="492"/>
      <c r="C67" s="46" t="s">
        <v>450</v>
      </c>
      <c r="D67" s="30"/>
      <c r="E67" s="30"/>
      <c r="F67" s="30"/>
      <c r="G67" s="30"/>
      <c r="H67" s="30"/>
      <c r="I67" s="30"/>
      <c r="J67" s="30"/>
      <c r="K67" s="30"/>
      <c r="L67" s="30"/>
      <c r="M67" s="30"/>
    </row>
    <row r="68" spans="2:13" ht="60" customHeight="1" x14ac:dyDescent="0.25">
      <c r="B68" s="490" t="s">
        <v>288</v>
      </c>
      <c r="C68" s="46" t="s">
        <v>195</v>
      </c>
      <c r="D68" s="30"/>
      <c r="E68" s="30"/>
      <c r="F68" s="30"/>
      <c r="G68" s="30"/>
      <c r="H68" s="30"/>
      <c r="I68" s="30"/>
      <c r="J68" s="30"/>
      <c r="K68" s="30"/>
      <c r="L68" s="30"/>
      <c r="M68" s="30"/>
    </row>
    <row r="69" spans="2:13" ht="60" customHeight="1" x14ac:dyDescent="0.25">
      <c r="B69" s="491"/>
      <c r="C69" s="46" t="s">
        <v>194</v>
      </c>
      <c r="D69" s="30"/>
      <c r="E69" s="30"/>
      <c r="F69" s="30"/>
      <c r="G69" s="30"/>
      <c r="H69" s="30"/>
      <c r="I69" s="30"/>
      <c r="J69" s="30"/>
      <c r="K69" s="30"/>
      <c r="L69" s="30"/>
      <c r="M69" s="30"/>
    </row>
    <row r="70" spans="2:13" s="161" customFormat="1" ht="60" customHeight="1" x14ac:dyDescent="0.25">
      <c r="B70" s="491"/>
      <c r="C70" s="46" t="s">
        <v>193</v>
      </c>
      <c r="D70" s="30"/>
      <c r="E70" s="30"/>
      <c r="F70" s="30"/>
      <c r="G70" s="30"/>
      <c r="H70" s="30"/>
      <c r="I70" s="30"/>
      <c r="J70" s="30"/>
      <c r="K70" s="30"/>
      <c r="L70" s="30"/>
      <c r="M70" s="30"/>
    </row>
    <row r="71" spans="2:13" s="161" customFormat="1" ht="60" customHeight="1" x14ac:dyDescent="0.25">
      <c r="B71" s="491"/>
      <c r="C71" s="46" t="s">
        <v>192</v>
      </c>
      <c r="D71" s="30"/>
      <c r="E71" s="30"/>
      <c r="F71" s="30"/>
      <c r="G71" s="30"/>
      <c r="H71" s="30"/>
      <c r="I71" s="30"/>
      <c r="J71" s="30"/>
      <c r="K71" s="30"/>
      <c r="L71" s="30"/>
      <c r="M71" s="30"/>
    </row>
    <row r="72" spans="2:13" ht="60" customHeight="1" x14ac:dyDescent="0.25">
      <c r="B72" s="491"/>
      <c r="C72" s="46" t="s">
        <v>191</v>
      </c>
      <c r="D72" s="30"/>
      <c r="E72" s="30"/>
      <c r="F72" s="30"/>
      <c r="G72" s="30"/>
      <c r="H72" s="30"/>
      <c r="I72" s="30"/>
      <c r="J72" s="30"/>
      <c r="K72" s="30"/>
      <c r="L72" s="30"/>
      <c r="M72" s="30"/>
    </row>
    <row r="73" spans="2:13" ht="60" customHeight="1" x14ac:dyDescent="0.25">
      <c r="B73" s="491"/>
      <c r="C73" s="46" t="s">
        <v>449</v>
      </c>
      <c r="D73" s="30"/>
      <c r="E73" s="30"/>
      <c r="F73" s="30"/>
      <c r="G73" s="30"/>
      <c r="H73" s="30"/>
      <c r="I73" s="30"/>
      <c r="J73" s="30"/>
      <c r="K73" s="30"/>
      <c r="L73" s="30"/>
      <c r="M73" s="30"/>
    </row>
    <row r="74" spans="2:13" ht="60" customHeight="1" x14ac:dyDescent="0.25">
      <c r="B74" s="492"/>
      <c r="C74" s="46" t="s">
        <v>450</v>
      </c>
      <c r="D74" s="30"/>
      <c r="E74" s="30"/>
      <c r="F74" s="30"/>
      <c r="G74" s="30"/>
      <c r="H74" s="30"/>
      <c r="I74" s="30"/>
      <c r="J74" s="30"/>
      <c r="K74" s="30"/>
      <c r="L74" s="30"/>
      <c r="M74" s="30"/>
    </row>
    <row r="75" spans="2:13" ht="60" customHeight="1" x14ac:dyDescent="0.25">
      <c r="B75" s="490" t="s">
        <v>307</v>
      </c>
      <c r="C75" s="46" t="s">
        <v>195</v>
      </c>
      <c r="D75" s="30"/>
      <c r="E75" s="30"/>
      <c r="F75" s="30"/>
      <c r="G75" s="30"/>
      <c r="H75" s="30"/>
      <c r="I75" s="30"/>
      <c r="J75" s="30"/>
      <c r="K75" s="30"/>
      <c r="L75" s="30"/>
      <c r="M75" s="30"/>
    </row>
    <row r="76" spans="2:13" ht="60" customHeight="1" x14ac:dyDescent="0.25">
      <c r="B76" s="491"/>
      <c r="C76" s="46" t="s">
        <v>194</v>
      </c>
      <c r="D76" s="30"/>
      <c r="E76" s="30"/>
      <c r="F76" s="30"/>
      <c r="G76" s="30"/>
      <c r="H76" s="30"/>
      <c r="I76" s="30"/>
      <c r="J76" s="30"/>
      <c r="K76" s="30"/>
      <c r="L76" s="30"/>
      <c r="M76" s="30"/>
    </row>
    <row r="77" spans="2:13" s="161" customFormat="1" ht="60" customHeight="1" x14ac:dyDescent="0.25">
      <c r="B77" s="491"/>
      <c r="C77" s="46" t="s">
        <v>193</v>
      </c>
      <c r="D77" s="30"/>
      <c r="E77" s="30"/>
      <c r="F77" s="30"/>
      <c r="G77" s="30"/>
      <c r="H77" s="30"/>
      <c r="I77" s="30"/>
      <c r="J77" s="30"/>
      <c r="K77" s="30"/>
      <c r="L77" s="30"/>
      <c r="M77" s="30"/>
    </row>
    <row r="78" spans="2:13" s="161" customFormat="1" ht="60" customHeight="1" x14ac:dyDescent="0.25">
      <c r="B78" s="491"/>
      <c r="C78" s="46" t="s">
        <v>192</v>
      </c>
      <c r="D78" s="30"/>
      <c r="E78" s="30"/>
      <c r="F78" s="30"/>
      <c r="G78" s="30"/>
      <c r="H78" s="30"/>
      <c r="I78" s="30"/>
      <c r="J78" s="30"/>
      <c r="K78" s="30"/>
      <c r="L78" s="30"/>
      <c r="M78" s="30"/>
    </row>
    <row r="79" spans="2:13" ht="60" customHeight="1" x14ac:dyDescent="0.25">
      <c r="B79" s="491"/>
      <c r="C79" s="46" t="s">
        <v>191</v>
      </c>
      <c r="D79" s="30"/>
      <c r="E79" s="30"/>
      <c r="F79" s="30"/>
      <c r="G79" s="30"/>
      <c r="H79" s="30"/>
      <c r="I79" s="30"/>
      <c r="J79" s="30"/>
      <c r="K79" s="30"/>
      <c r="L79" s="30"/>
      <c r="M79" s="30"/>
    </row>
    <row r="80" spans="2:13" ht="60" customHeight="1" x14ac:dyDescent="0.25">
      <c r="B80" s="491"/>
      <c r="C80" s="46" t="s">
        <v>449</v>
      </c>
      <c r="D80" s="30"/>
      <c r="E80" s="30"/>
      <c r="F80" s="30"/>
      <c r="G80" s="30"/>
      <c r="H80" s="30"/>
      <c r="I80" s="30"/>
      <c r="J80" s="30"/>
      <c r="K80" s="30"/>
      <c r="L80" s="30"/>
      <c r="M80" s="30"/>
    </row>
    <row r="81" spans="2:13" ht="60" customHeight="1" x14ac:dyDescent="0.25">
      <c r="B81" s="492"/>
      <c r="C81" s="46" t="s">
        <v>450</v>
      </c>
      <c r="D81" s="30"/>
      <c r="E81" s="30"/>
      <c r="F81" s="30"/>
      <c r="G81" s="30"/>
      <c r="H81" s="30"/>
      <c r="I81" s="30"/>
      <c r="J81" s="30"/>
      <c r="K81" s="30"/>
      <c r="L81" s="30"/>
      <c r="M81" s="30"/>
    </row>
    <row r="82" spans="2:13" ht="60" customHeight="1" x14ac:dyDescent="0.25">
      <c r="B82" s="490" t="s">
        <v>308</v>
      </c>
      <c r="C82" s="46" t="s">
        <v>195</v>
      </c>
      <c r="D82" s="30"/>
      <c r="E82" s="30"/>
      <c r="F82" s="30"/>
      <c r="G82" s="30"/>
      <c r="H82" s="30"/>
      <c r="I82" s="30"/>
      <c r="J82" s="30"/>
      <c r="K82" s="30"/>
      <c r="L82" s="30"/>
      <c r="M82" s="30"/>
    </row>
    <row r="83" spans="2:13" ht="60" customHeight="1" x14ac:dyDescent="0.25">
      <c r="B83" s="491"/>
      <c r="C83" s="46" t="s">
        <v>194</v>
      </c>
      <c r="D83" s="30"/>
      <c r="E83" s="30"/>
      <c r="F83" s="30"/>
      <c r="G83" s="30"/>
      <c r="H83" s="30"/>
      <c r="I83" s="30"/>
      <c r="J83" s="30"/>
      <c r="K83" s="30"/>
      <c r="L83" s="30"/>
      <c r="M83" s="30"/>
    </row>
    <row r="84" spans="2:13" s="161" customFormat="1" ht="60" customHeight="1" x14ac:dyDescent="0.25">
      <c r="B84" s="491"/>
      <c r="C84" s="46" t="s">
        <v>193</v>
      </c>
      <c r="D84" s="30"/>
      <c r="E84" s="30"/>
      <c r="F84" s="30"/>
      <c r="G84" s="30"/>
      <c r="H84" s="30"/>
      <c r="I84" s="30"/>
      <c r="J84" s="30"/>
      <c r="K84" s="30"/>
      <c r="L84" s="30"/>
      <c r="M84" s="30"/>
    </row>
    <row r="85" spans="2:13" s="161" customFormat="1" ht="60" customHeight="1" x14ac:dyDescent="0.25">
      <c r="B85" s="491"/>
      <c r="C85" s="46" t="s">
        <v>192</v>
      </c>
      <c r="D85" s="30"/>
      <c r="E85" s="30"/>
      <c r="F85" s="30"/>
      <c r="G85" s="30"/>
      <c r="H85" s="30"/>
      <c r="I85" s="30"/>
      <c r="J85" s="30"/>
      <c r="K85" s="30"/>
      <c r="L85" s="30"/>
      <c r="M85" s="30"/>
    </row>
    <row r="86" spans="2:13" ht="60" customHeight="1" x14ac:dyDescent="0.25">
      <c r="B86" s="491"/>
      <c r="C86" s="46" t="s">
        <v>191</v>
      </c>
      <c r="D86" s="30"/>
      <c r="E86" s="30"/>
      <c r="F86" s="30"/>
      <c r="G86" s="30"/>
      <c r="H86" s="30"/>
      <c r="I86" s="30"/>
      <c r="J86" s="30"/>
      <c r="K86" s="30"/>
      <c r="L86" s="30"/>
      <c r="M86" s="30"/>
    </row>
    <row r="87" spans="2:13" ht="60" customHeight="1" x14ac:dyDescent="0.25">
      <c r="B87" s="491"/>
      <c r="C87" s="46" t="s">
        <v>449</v>
      </c>
      <c r="D87" s="30"/>
      <c r="E87" s="30"/>
      <c r="F87" s="30"/>
      <c r="G87" s="30"/>
      <c r="H87" s="30"/>
      <c r="I87" s="30"/>
      <c r="J87" s="30"/>
      <c r="K87" s="30"/>
      <c r="L87" s="30"/>
      <c r="M87" s="30"/>
    </row>
    <row r="88" spans="2:13" ht="60" customHeight="1" x14ac:dyDescent="0.25">
      <c r="B88" s="492"/>
      <c r="C88" s="46" t="s">
        <v>450</v>
      </c>
      <c r="D88" s="30"/>
      <c r="E88" s="30"/>
      <c r="F88" s="30"/>
      <c r="G88" s="30"/>
      <c r="H88" s="30"/>
      <c r="I88" s="30"/>
      <c r="J88" s="30"/>
      <c r="K88" s="30"/>
      <c r="L88" s="30"/>
      <c r="M88" s="30"/>
    </row>
  </sheetData>
  <mergeCells count="13">
    <mergeCell ref="B33:B39"/>
    <mergeCell ref="B3:M3"/>
    <mergeCell ref="B5:B11"/>
    <mergeCell ref="B12:B18"/>
    <mergeCell ref="B19:B25"/>
    <mergeCell ref="B26:B32"/>
    <mergeCell ref="B61:B67"/>
    <mergeCell ref="B68:B74"/>
    <mergeCell ref="B75:B81"/>
    <mergeCell ref="B82:B88"/>
    <mergeCell ref="B40:B46"/>
    <mergeCell ref="B47:B53"/>
    <mergeCell ref="B54:B6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2060"/>
  </sheetPr>
  <dimension ref="B3:M20"/>
  <sheetViews>
    <sheetView zoomScale="55" zoomScaleNormal="55" workbookViewId="0">
      <selection activeCell="D10" sqref="D10"/>
    </sheetView>
  </sheetViews>
  <sheetFormatPr baseColWidth="10" defaultRowHeight="15" x14ac:dyDescent="0.25"/>
  <cols>
    <col min="2" max="2" width="16.85546875" customWidth="1"/>
    <col min="3" max="3" width="17.28515625" customWidth="1"/>
    <col min="4" max="4" width="80.7109375" customWidth="1"/>
    <col min="5" max="5" width="37.42578125" customWidth="1"/>
    <col min="6" max="7" width="30.7109375" customWidth="1"/>
    <col min="8" max="8" width="36.7109375" bestFit="1" customWidth="1"/>
    <col min="9" max="9" width="30.7109375" customWidth="1"/>
    <col min="10" max="13" width="90.7109375" customWidth="1"/>
  </cols>
  <sheetData>
    <row r="3" spans="2:13" s="70" customFormat="1" ht="36" x14ac:dyDescent="0.55000000000000004">
      <c r="B3" s="493" t="s">
        <v>410</v>
      </c>
      <c r="C3" s="493"/>
      <c r="D3" s="493"/>
      <c r="E3" s="493"/>
      <c r="F3" s="493"/>
      <c r="G3" s="493"/>
      <c r="H3" s="493"/>
      <c r="I3" s="493"/>
      <c r="J3" s="493"/>
      <c r="K3" s="493"/>
      <c r="L3" s="493"/>
      <c r="M3" s="493"/>
    </row>
    <row r="4" spans="2:13" s="70" customFormat="1" ht="36" x14ac:dyDescent="0.55000000000000004">
      <c r="B4" s="71" t="s">
        <v>189</v>
      </c>
      <c r="C4" s="71" t="s">
        <v>129</v>
      </c>
      <c r="D4" s="71" t="s">
        <v>188</v>
      </c>
      <c r="E4" s="71" t="s">
        <v>31</v>
      </c>
      <c r="F4" s="71" t="s">
        <v>24</v>
      </c>
      <c r="G4" s="71" t="s">
        <v>187</v>
      </c>
      <c r="H4" s="71" t="s">
        <v>186</v>
      </c>
      <c r="I4" s="71" t="s">
        <v>217</v>
      </c>
      <c r="J4" s="71" t="s">
        <v>278</v>
      </c>
      <c r="K4" s="71" t="s">
        <v>279</v>
      </c>
      <c r="L4" s="71" t="s">
        <v>280</v>
      </c>
      <c r="M4" s="71" t="s">
        <v>281</v>
      </c>
    </row>
    <row r="5" spans="2:13" ht="60" customHeight="1" x14ac:dyDescent="0.25">
      <c r="B5" s="490" t="s">
        <v>131</v>
      </c>
      <c r="C5" s="46" t="s">
        <v>282</v>
      </c>
      <c r="D5" s="29"/>
      <c r="E5" s="29"/>
      <c r="F5" s="29"/>
      <c r="G5" s="29"/>
      <c r="H5" s="29"/>
      <c r="I5" s="29"/>
      <c r="J5" s="29"/>
      <c r="K5" s="29"/>
      <c r="L5" s="29"/>
      <c r="M5" s="29"/>
    </row>
    <row r="6" spans="2:13" ht="60" customHeight="1" x14ac:dyDescent="0.25">
      <c r="B6" s="492"/>
      <c r="C6" s="46" t="s">
        <v>283</v>
      </c>
      <c r="D6" s="29"/>
      <c r="E6" s="29"/>
      <c r="F6" s="29"/>
      <c r="G6" s="29"/>
      <c r="H6" s="29"/>
      <c r="I6" s="29"/>
      <c r="J6" s="29"/>
      <c r="K6" s="29"/>
      <c r="L6" s="29"/>
      <c r="M6" s="29"/>
    </row>
    <row r="7" spans="2:13" ht="60" customHeight="1" x14ac:dyDescent="0.25">
      <c r="B7" s="490" t="s">
        <v>132</v>
      </c>
      <c r="C7" s="46" t="s">
        <v>282</v>
      </c>
      <c r="D7" s="29"/>
      <c r="E7" s="29"/>
      <c r="F7" s="29"/>
      <c r="G7" s="29"/>
      <c r="H7" s="29"/>
      <c r="I7" s="29"/>
      <c r="J7" s="29"/>
      <c r="K7" s="29"/>
      <c r="L7" s="29"/>
      <c r="M7" s="29"/>
    </row>
    <row r="8" spans="2:13" ht="60" customHeight="1" x14ac:dyDescent="0.25">
      <c r="B8" s="492"/>
      <c r="C8" s="46" t="s">
        <v>283</v>
      </c>
      <c r="D8" s="29"/>
      <c r="E8" s="29"/>
      <c r="F8" s="29"/>
      <c r="G8" s="29"/>
      <c r="H8" s="29"/>
      <c r="I8" s="29"/>
      <c r="J8" s="29"/>
      <c r="K8" s="29"/>
      <c r="L8" s="29"/>
      <c r="M8" s="29"/>
    </row>
    <row r="9" spans="2:13" ht="60" customHeight="1" x14ac:dyDescent="0.25">
      <c r="B9" s="490" t="s">
        <v>133</v>
      </c>
      <c r="C9" s="46" t="s">
        <v>282</v>
      </c>
      <c r="D9" s="29"/>
      <c r="E9" s="29"/>
      <c r="F9" s="29"/>
      <c r="G9" s="29"/>
      <c r="H9" s="29"/>
      <c r="I9" s="29"/>
      <c r="J9" s="29"/>
      <c r="K9" s="29"/>
      <c r="L9" s="29"/>
      <c r="M9" s="29"/>
    </row>
    <row r="10" spans="2:13" ht="60" customHeight="1" x14ac:dyDescent="0.25">
      <c r="B10" s="492"/>
      <c r="C10" s="46" t="s">
        <v>283</v>
      </c>
      <c r="D10" s="29"/>
      <c r="E10" s="29"/>
      <c r="F10" s="29"/>
      <c r="G10" s="29"/>
      <c r="H10" s="29"/>
      <c r="I10" s="29"/>
      <c r="J10" s="29"/>
      <c r="K10" s="29"/>
      <c r="L10" s="29"/>
      <c r="M10" s="29"/>
    </row>
    <row r="11" spans="2:13" ht="60" customHeight="1" x14ac:dyDescent="0.25">
      <c r="B11" s="490" t="s">
        <v>134</v>
      </c>
      <c r="C11" s="46" t="s">
        <v>282</v>
      </c>
      <c r="D11" s="29"/>
      <c r="E11" s="29"/>
      <c r="F11" s="29"/>
      <c r="G11" s="29"/>
      <c r="H11" s="29"/>
      <c r="I11" s="29"/>
      <c r="J11" s="29"/>
      <c r="K11" s="29"/>
      <c r="L11" s="29"/>
      <c r="M11" s="29"/>
    </row>
    <row r="12" spans="2:13" ht="60" customHeight="1" x14ac:dyDescent="0.25">
      <c r="B12" s="492"/>
      <c r="C12" s="46" t="s">
        <v>283</v>
      </c>
      <c r="D12" s="29"/>
      <c r="E12" s="29"/>
      <c r="F12" s="29"/>
      <c r="G12" s="29"/>
      <c r="H12" s="29"/>
      <c r="I12" s="29"/>
      <c r="J12" s="29"/>
      <c r="K12" s="29"/>
      <c r="L12" s="29"/>
      <c r="M12" s="29"/>
    </row>
    <row r="13" spans="2:13" ht="60" customHeight="1" x14ac:dyDescent="0.25">
      <c r="B13" s="490" t="s">
        <v>135</v>
      </c>
      <c r="C13" s="46" t="s">
        <v>282</v>
      </c>
      <c r="D13" s="29"/>
      <c r="E13" s="29"/>
      <c r="F13" s="29"/>
      <c r="G13" s="29"/>
      <c r="H13" s="29"/>
      <c r="I13" s="29"/>
      <c r="J13" s="29"/>
      <c r="K13" s="29"/>
      <c r="L13" s="29"/>
      <c r="M13" s="29"/>
    </row>
    <row r="14" spans="2:13" ht="60" customHeight="1" x14ac:dyDescent="0.25">
      <c r="B14" s="492"/>
      <c r="C14" s="46" t="s">
        <v>283</v>
      </c>
      <c r="D14" s="29"/>
      <c r="E14" s="29"/>
      <c r="F14" s="29"/>
      <c r="G14" s="29"/>
      <c r="H14" s="29"/>
      <c r="I14" s="29"/>
      <c r="J14" s="29"/>
      <c r="K14" s="29"/>
      <c r="L14" s="29"/>
      <c r="M14" s="29"/>
    </row>
    <row r="15" spans="2:13" ht="60" customHeight="1" x14ac:dyDescent="0.25">
      <c r="B15" s="490" t="s">
        <v>136</v>
      </c>
      <c r="C15" s="46" t="s">
        <v>282</v>
      </c>
      <c r="D15" s="29"/>
      <c r="E15" s="29"/>
      <c r="F15" s="29"/>
      <c r="G15" s="29"/>
      <c r="H15" s="29"/>
      <c r="I15" s="29"/>
      <c r="J15" s="29"/>
      <c r="K15" s="29"/>
      <c r="L15" s="29"/>
      <c r="M15" s="29"/>
    </row>
    <row r="16" spans="2:13" ht="60" customHeight="1" x14ac:dyDescent="0.25">
      <c r="B16" s="492"/>
      <c r="C16" s="46" t="s">
        <v>283</v>
      </c>
      <c r="D16" s="29"/>
      <c r="E16" s="29"/>
      <c r="F16" s="29"/>
      <c r="G16" s="29"/>
      <c r="H16" s="29"/>
      <c r="I16" s="29"/>
      <c r="J16" s="29"/>
      <c r="K16" s="29"/>
      <c r="L16" s="29"/>
      <c r="M16" s="29"/>
    </row>
    <row r="17" spans="2:13" ht="60" customHeight="1" x14ac:dyDescent="0.25">
      <c r="B17" s="490" t="s">
        <v>137</v>
      </c>
      <c r="C17" s="46" t="s">
        <v>282</v>
      </c>
      <c r="D17" s="29"/>
      <c r="E17" s="29"/>
      <c r="F17" s="29"/>
      <c r="G17" s="29"/>
      <c r="H17" s="29"/>
      <c r="I17" s="29"/>
      <c r="J17" s="29"/>
      <c r="K17" s="29"/>
      <c r="L17" s="29"/>
      <c r="M17" s="29"/>
    </row>
    <row r="18" spans="2:13" ht="60" customHeight="1" x14ac:dyDescent="0.25">
      <c r="B18" s="492"/>
      <c r="C18" s="46" t="s">
        <v>283</v>
      </c>
      <c r="D18" s="29"/>
      <c r="E18" s="29"/>
      <c r="F18" s="29"/>
      <c r="G18" s="29"/>
      <c r="H18" s="29"/>
      <c r="I18" s="29"/>
      <c r="J18" s="29"/>
      <c r="K18" s="29"/>
      <c r="L18" s="29"/>
      <c r="M18" s="29"/>
    </row>
    <row r="19" spans="2:13" ht="60" customHeight="1" x14ac:dyDescent="0.25">
      <c r="B19" s="490" t="s">
        <v>138</v>
      </c>
      <c r="C19" s="46" t="s">
        <v>282</v>
      </c>
      <c r="D19" s="29"/>
      <c r="E19" s="29"/>
      <c r="F19" s="29"/>
      <c r="G19" s="29"/>
      <c r="H19" s="29"/>
      <c r="I19" s="29"/>
      <c r="J19" s="29"/>
      <c r="K19" s="29"/>
      <c r="L19" s="29"/>
      <c r="M19" s="29"/>
    </row>
    <row r="20" spans="2:13" ht="60" customHeight="1" x14ac:dyDescent="0.25">
      <c r="B20" s="492"/>
      <c r="C20" s="46" t="s">
        <v>283</v>
      </c>
      <c r="D20" s="29"/>
      <c r="E20" s="29"/>
      <c r="F20" s="29"/>
      <c r="G20" s="29"/>
      <c r="H20" s="29"/>
      <c r="I20" s="29"/>
      <c r="J20" s="29"/>
      <c r="K20" s="29"/>
      <c r="L20" s="29"/>
      <c r="M20" s="29"/>
    </row>
  </sheetData>
  <mergeCells count="9">
    <mergeCell ref="B15:B16"/>
    <mergeCell ref="B17:B18"/>
    <mergeCell ref="B19:B20"/>
    <mergeCell ref="B3:M3"/>
    <mergeCell ref="B5:B6"/>
    <mergeCell ref="B7:B8"/>
    <mergeCell ref="B9:B10"/>
    <mergeCell ref="B11:B12"/>
    <mergeCell ref="B13:B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2060"/>
  </sheetPr>
  <dimension ref="A1:I148"/>
  <sheetViews>
    <sheetView showGridLines="0" workbookViewId="0">
      <selection activeCell="B13" sqref="B13"/>
    </sheetView>
  </sheetViews>
  <sheetFormatPr baseColWidth="10" defaultRowHeight="15" x14ac:dyDescent="0.25"/>
  <cols>
    <col min="2" max="2" width="63.42578125" customWidth="1"/>
    <col min="6" max="7" width="11.42578125" style="161"/>
  </cols>
  <sheetData>
    <row r="1" spans="1:9" ht="15.75" thickBot="1" x14ac:dyDescent="0.3"/>
    <row r="2" spans="1:9" ht="15.75" thickBot="1" x14ac:dyDescent="0.3">
      <c r="A2" s="497" t="s">
        <v>374</v>
      </c>
      <c r="B2" s="497" t="s">
        <v>220</v>
      </c>
      <c r="C2" s="500" t="s">
        <v>375</v>
      </c>
      <c r="D2" s="500"/>
      <c r="E2" s="500"/>
      <c r="F2" s="500"/>
      <c r="G2" s="500"/>
      <c r="H2" s="500"/>
      <c r="I2" s="501"/>
    </row>
    <row r="3" spans="1:9" ht="15.75" thickBot="1" x14ac:dyDescent="0.3">
      <c r="A3" s="498"/>
      <c r="B3" s="498"/>
      <c r="C3" s="126" t="s">
        <v>195</v>
      </c>
      <c r="D3" s="126" t="s">
        <v>194</v>
      </c>
      <c r="E3" s="126" t="s">
        <v>193</v>
      </c>
      <c r="F3" s="126" t="s">
        <v>192</v>
      </c>
      <c r="G3" s="126" t="s">
        <v>191</v>
      </c>
      <c r="H3" s="126" t="s">
        <v>449</v>
      </c>
      <c r="I3" s="126" t="s">
        <v>450</v>
      </c>
    </row>
    <row r="4" spans="1:9" x14ac:dyDescent="0.25">
      <c r="A4" s="494" t="s">
        <v>131</v>
      </c>
      <c r="B4" s="162" t="s">
        <v>435</v>
      </c>
      <c r="C4" s="125">
        <v>0</v>
      </c>
      <c r="D4" s="125">
        <v>0</v>
      </c>
      <c r="E4" s="125">
        <v>0</v>
      </c>
      <c r="F4" s="125">
        <v>0</v>
      </c>
      <c r="G4" s="125">
        <v>0</v>
      </c>
      <c r="H4" s="125">
        <v>0</v>
      </c>
      <c r="I4" s="125">
        <v>0</v>
      </c>
    </row>
    <row r="5" spans="1:9" x14ac:dyDescent="0.25">
      <c r="A5" s="495"/>
      <c r="B5" s="162" t="s">
        <v>436</v>
      </c>
      <c r="C5" s="45">
        <v>1</v>
      </c>
      <c r="D5" s="45">
        <v>0</v>
      </c>
      <c r="E5" s="45">
        <v>0</v>
      </c>
      <c r="F5" s="45">
        <v>0</v>
      </c>
      <c r="G5" s="45">
        <v>0</v>
      </c>
      <c r="H5" s="45">
        <v>0</v>
      </c>
      <c r="I5" s="45">
        <v>0</v>
      </c>
    </row>
    <row r="6" spans="1:9" ht="15.75" thickBot="1" x14ac:dyDescent="0.3">
      <c r="A6" s="496"/>
      <c r="B6" s="163" t="s">
        <v>190</v>
      </c>
      <c r="C6" s="113">
        <f>C137</f>
        <v>1</v>
      </c>
      <c r="D6" s="113">
        <f t="shared" ref="D6:I6" si="0">D137</f>
        <v>1</v>
      </c>
      <c r="E6" s="113">
        <f t="shared" si="0"/>
        <v>1</v>
      </c>
      <c r="F6" s="113">
        <f t="shared" ref="F6:G6" si="1">F137</f>
        <v>1</v>
      </c>
      <c r="G6" s="113">
        <f t="shared" si="1"/>
        <v>1</v>
      </c>
      <c r="H6" s="113">
        <f t="shared" si="0"/>
        <v>1</v>
      </c>
      <c r="I6" s="113">
        <f t="shared" si="0"/>
        <v>1</v>
      </c>
    </row>
    <row r="7" spans="1:9" ht="15.75" thickBot="1" x14ac:dyDescent="0.3"/>
    <row r="8" spans="1:9" ht="15.75" thickBot="1" x14ac:dyDescent="0.3">
      <c r="A8" s="497" t="s">
        <v>374</v>
      </c>
      <c r="B8" s="497" t="s">
        <v>220</v>
      </c>
      <c r="C8" s="502" t="s">
        <v>375</v>
      </c>
      <c r="D8" s="502"/>
      <c r="E8" s="502"/>
      <c r="F8" s="502"/>
      <c r="G8" s="502"/>
      <c r="H8" s="502"/>
      <c r="I8" s="503"/>
    </row>
    <row r="9" spans="1:9" ht="15.75" thickBot="1" x14ac:dyDescent="0.3">
      <c r="A9" s="498"/>
      <c r="B9" s="498"/>
      <c r="C9" s="127" t="s">
        <v>195</v>
      </c>
      <c r="D9" s="126" t="s">
        <v>194</v>
      </c>
      <c r="E9" s="126" t="s">
        <v>193</v>
      </c>
      <c r="F9" s="126" t="s">
        <v>192</v>
      </c>
      <c r="G9" s="126" t="s">
        <v>191</v>
      </c>
      <c r="H9" s="126" t="s">
        <v>449</v>
      </c>
      <c r="I9" s="126" t="s">
        <v>450</v>
      </c>
    </row>
    <row r="10" spans="1:9" x14ac:dyDescent="0.25">
      <c r="A10" s="494" t="s">
        <v>132</v>
      </c>
      <c r="B10" s="162" t="s">
        <v>435</v>
      </c>
      <c r="C10" s="125">
        <v>0</v>
      </c>
      <c r="D10" s="125">
        <v>0</v>
      </c>
      <c r="E10" s="125">
        <v>0</v>
      </c>
      <c r="F10" s="125">
        <v>0</v>
      </c>
      <c r="G10" s="125">
        <v>0</v>
      </c>
      <c r="H10" s="125">
        <v>0</v>
      </c>
      <c r="I10" s="125">
        <v>0</v>
      </c>
    </row>
    <row r="11" spans="1:9" x14ac:dyDescent="0.25">
      <c r="A11" s="495"/>
      <c r="B11" s="162" t="s">
        <v>436</v>
      </c>
      <c r="C11" s="45">
        <v>0</v>
      </c>
      <c r="D11" s="45">
        <v>0</v>
      </c>
      <c r="E11" s="45">
        <v>0</v>
      </c>
      <c r="F11" s="45">
        <v>0</v>
      </c>
      <c r="G11" s="45">
        <v>0</v>
      </c>
      <c r="H11" s="45">
        <v>0</v>
      </c>
      <c r="I11" s="45">
        <v>0</v>
      </c>
    </row>
    <row r="12" spans="1:9" ht="15.75" thickBot="1" x14ac:dyDescent="0.3">
      <c r="A12" s="496"/>
      <c r="B12" s="163" t="s">
        <v>190</v>
      </c>
      <c r="C12" s="113">
        <f>C138</f>
        <v>1</v>
      </c>
      <c r="D12" s="113">
        <f t="shared" ref="D12:I12" si="2">D138</f>
        <v>1</v>
      </c>
      <c r="E12" s="113">
        <f t="shared" si="2"/>
        <v>1</v>
      </c>
      <c r="F12" s="113">
        <f t="shared" ref="F12:G12" si="3">F138</f>
        <v>1</v>
      </c>
      <c r="G12" s="113">
        <f t="shared" si="3"/>
        <v>1</v>
      </c>
      <c r="H12" s="113">
        <f t="shared" si="2"/>
        <v>1</v>
      </c>
      <c r="I12" s="113">
        <f t="shared" si="2"/>
        <v>1</v>
      </c>
    </row>
    <row r="13" spans="1:9" ht="15.75" thickBot="1" x14ac:dyDescent="0.3"/>
    <row r="14" spans="1:9" ht="15.75" thickBot="1" x14ac:dyDescent="0.3">
      <c r="A14" s="497" t="s">
        <v>374</v>
      </c>
      <c r="B14" s="497" t="s">
        <v>220</v>
      </c>
      <c r="C14" s="500" t="s">
        <v>375</v>
      </c>
      <c r="D14" s="500"/>
      <c r="E14" s="500"/>
      <c r="F14" s="500"/>
      <c r="G14" s="500"/>
      <c r="H14" s="500"/>
      <c r="I14" s="501"/>
    </row>
    <row r="15" spans="1:9" ht="15.75" thickBot="1" x14ac:dyDescent="0.3">
      <c r="A15" s="498"/>
      <c r="B15" s="498"/>
      <c r="C15" s="127" t="s">
        <v>195</v>
      </c>
      <c r="D15" s="126" t="s">
        <v>194</v>
      </c>
      <c r="E15" s="126" t="s">
        <v>193</v>
      </c>
      <c r="F15" s="126" t="s">
        <v>192</v>
      </c>
      <c r="G15" s="126" t="s">
        <v>191</v>
      </c>
      <c r="H15" s="126" t="s">
        <v>449</v>
      </c>
      <c r="I15" s="126" t="s">
        <v>450</v>
      </c>
    </row>
    <row r="16" spans="1:9" x14ac:dyDescent="0.25">
      <c r="A16" s="494" t="s">
        <v>133</v>
      </c>
      <c r="B16" s="162" t="s">
        <v>435</v>
      </c>
      <c r="C16" s="125">
        <v>0</v>
      </c>
      <c r="D16" s="125">
        <v>0</v>
      </c>
      <c r="E16" s="125">
        <v>0</v>
      </c>
      <c r="F16" s="125">
        <v>0</v>
      </c>
      <c r="G16" s="125">
        <v>0</v>
      </c>
      <c r="H16" s="125">
        <v>0</v>
      </c>
      <c r="I16" s="125">
        <v>0</v>
      </c>
    </row>
    <row r="17" spans="1:9" x14ac:dyDescent="0.25">
      <c r="A17" s="495"/>
      <c r="B17" s="162" t="s">
        <v>436</v>
      </c>
      <c r="C17" s="45">
        <v>0</v>
      </c>
      <c r="D17" s="45">
        <v>0</v>
      </c>
      <c r="E17" s="45">
        <v>0</v>
      </c>
      <c r="F17" s="45">
        <v>0</v>
      </c>
      <c r="G17" s="45">
        <v>0</v>
      </c>
      <c r="H17" s="45">
        <v>0</v>
      </c>
      <c r="I17" s="45">
        <v>0</v>
      </c>
    </row>
    <row r="18" spans="1:9" ht="15.75" thickBot="1" x14ac:dyDescent="0.3">
      <c r="A18" s="496"/>
      <c r="B18" s="163" t="s">
        <v>190</v>
      </c>
      <c r="C18" s="113">
        <f>C139</f>
        <v>1</v>
      </c>
      <c r="D18" s="113">
        <f t="shared" ref="D18:I18" si="4">D139</f>
        <v>1</v>
      </c>
      <c r="E18" s="113">
        <f t="shared" si="4"/>
        <v>1</v>
      </c>
      <c r="F18" s="113">
        <f t="shared" ref="F18:G18" si="5">F139</f>
        <v>1</v>
      </c>
      <c r="G18" s="113">
        <f t="shared" si="5"/>
        <v>1</v>
      </c>
      <c r="H18" s="113">
        <f t="shared" si="4"/>
        <v>1</v>
      </c>
      <c r="I18" s="113">
        <f t="shared" si="4"/>
        <v>1</v>
      </c>
    </row>
    <row r="19" spans="1:9" ht="15.75" thickBot="1" x14ac:dyDescent="0.3"/>
    <row r="20" spans="1:9" ht="15.75" thickBot="1" x14ac:dyDescent="0.3">
      <c r="A20" s="497" t="s">
        <v>374</v>
      </c>
      <c r="B20" s="497" t="s">
        <v>220</v>
      </c>
      <c r="C20" s="500" t="s">
        <v>375</v>
      </c>
      <c r="D20" s="500"/>
      <c r="E20" s="500"/>
      <c r="F20" s="500"/>
      <c r="G20" s="500"/>
      <c r="H20" s="500"/>
      <c r="I20" s="501"/>
    </row>
    <row r="21" spans="1:9" ht="15.75" thickBot="1" x14ac:dyDescent="0.3">
      <c r="A21" s="498"/>
      <c r="B21" s="498"/>
      <c r="C21" s="126" t="s">
        <v>195</v>
      </c>
      <c r="D21" s="126" t="s">
        <v>194</v>
      </c>
      <c r="E21" s="126" t="s">
        <v>193</v>
      </c>
      <c r="F21" s="126" t="s">
        <v>192</v>
      </c>
      <c r="G21" s="126" t="s">
        <v>191</v>
      </c>
      <c r="H21" s="126" t="s">
        <v>449</v>
      </c>
      <c r="I21" s="126" t="s">
        <v>450</v>
      </c>
    </row>
    <row r="22" spans="1:9" x14ac:dyDescent="0.25">
      <c r="A22" s="494" t="s">
        <v>134</v>
      </c>
      <c r="B22" s="162" t="s">
        <v>435</v>
      </c>
      <c r="C22" s="125">
        <v>0</v>
      </c>
      <c r="D22" s="125">
        <v>0</v>
      </c>
      <c r="E22" s="125">
        <v>0</v>
      </c>
      <c r="F22" s="125">
        <v>0</v>
      </c>
      <c r="G22" s="125">
        <v>0</v>
      </c>
      <c r="H22" s="125">
        <v>0</v>
      </c>
      <c r="I22" s="125">
        <v>0</v>
      </c>
    </row>
    <row r="23" spans="1:9" x14ac:dyDescent="0.25">
      <c r="A23" s="495"/>
      <c r="B23" s="162" t="s">
        <v>436</v>
      </c>
      <c r="C23" s="45">
        <v>0</v>
      </c>
      <c r="D23" s="45">
        <v>0</v>
      </c>
      <c r="E23" s="45">
        <v>0</v>
      </c>
      <c r="F23" s="45">
        <v>0</v>
      </c>
      <c r="G23" s="45">
        <v>0</v>
      </c>
      <c r="H23" s="45">
        <v>0</v>
      </c>
      <c r="I23" s="45">
        <v>0</v>
      </c>
    </row>
    <row r="24" spans="1:9" ht="15.75" thickBot="1" x14ac:dyDescent="0.3">
      <c r="A24" s="496"/>
      <c r="B24" s="163" t="s">
        <v>190</v>
      </c>
      <c r="C24" s="113">
        <f>C140</f>
        <v>1</v>
      </c>
      <c r="D24" s="113">
        <f t="shared" ref="D24:I24" si="6">D140</f>
        <v>1</v>
      </c>
      <c r="E24" s="113">
        <f t="shared" si="6"/>
        <v>1</v>
      </c>
      <c r="F24" s="113">
        <f t="shared" ref="F24:G24" si="7">F140</f>
        <v>1</v>
      </c>
      <c r="G24" s="113">
        <f t="shared" si="7"/>
        <v>1</v>
      </c>
      <c r="H24" s="113">
        <f t="shared" si="6"/>
        <v>1</v>
      </c>
      <c r="I24" s="113">
        <f t="shared" si="6"/>
        <v>1</v>
      </c>
    </row>
    <row r="25" spans="1:9" ht="15.75" thickBot="1" x14ac:dyDescent="0.3"/>
    <row r="26" spans="1:9" ht="15.75" thickBot="1" x14ac:dyDescent="0.3">
      <c r="A26" s="497" t="s">
        <v>374</v>
      </c>
      <c r="B26" s="497" t="s">
        <v>220</v>
      </c>
      <c r="C26" s="500" t="s">
        <v>375</v>
      </c>
      <c r="D26" s="500"/>
      <c r="E26" s="500"/>
      <c r="F26" s="500"/>
      <c r="G26" s="500"/>
      <c r="H26" s="500"/>
      <c r="I26" s="501"/>
    </row>
    <row r="27" spans="1:9" ht="15.75" thickBot="1" x14ac:dyDescent="0.3">
      <c r="A27" s="498"/>
      <c r="B27" s="498"/>
      <c r="C27" s="126" t="s">
        <v>195</v>
      </c>
      <c r="D27" s="126" t="s">
        <v>194</v>
      </c>
      <c r="E27" s="126" t="s">
        <v>193</v>
      </c>
      <c r="F27" s="126" t="s">
        <v>192</v>
      </c>
      <c r="G27" s="126" t="s">
        <v>191</v>
      </c>
      <c r="H27" s="126" t="s">
        <v>449</v>
      </c>
      <c r="I27" s="126" t="s">
        <v>450</v>
      </c>
    </row>
    <row r="28" spans="1:9" x14ac:dyDescent="0.25">
      <c r="A28" s="494" t="s">
        <v>135</v>
      </c>
      <c r="B28" s="162" t="s">
        <v>435</v>
      </c>
      <c r="C28" s="125">
        <v>0</v>
      </c>
      <c r="D28" s="125">
        <v>0</v>
      </c>
      <c r="E28" s="125">
        <v>0</v>
      </c>
      <c r="F28" s="125">
        <v>0</v>
      </c>
      <c r="G28" s="125">
        <v>0</v>
      </c>
      <c r="H28" s="125">
        <v>0</v>
      </c>
      <c r="I28" s="125">
        <v>0</v>
      </c>
    </row>
    <row r="29" spans="1:9" x14ac:dyDescent="0.25">
      <c r="A29" s="495"/>
      <c r="B29" s="162" t="s">
        <v>436</v>
      </c>
      <c r="C29" s="45">
        <v>0</v>
      </c>
      <c r="D29" s="45">
        <v>0</v>
      </c>
      <c r="E29" s="45">
        <v>0</v>
      </c>
      <c r="F29" s="45">
        <v>0</v>
      </c>
      <c r="G29" s="45">
        <v>0</v>
      </c>
      <c r="H29" s="45">
        <v>0</v>
      </c>
      <c r="I29" s="45">
        <v>0</v>
      </c>
    </row>
    <row r="30" spans="1:9" ht="15.75" thickBot="1" x14ac:dyDescent="0.3">
      <c r="A30" s="496"/>
      <c r="B30" s="163" t="s">
        <v>190</v>
      </c>
      <c r="C30" s="113">
        <f>C141</f>
        <v>1</v>
      </c>
      <c r="D30" s="113">
        <f t="shared" ref="D30:I30" si="8">D141</f>
        <v>1</v>
      </c>
      <c r="E30" s="113">
        <f t="shared" si="8"/>
        <v>1</v>
      </c>
      <c r="F30" s="113">
        <f t="shared" ref="F30:G30" si="9">F141</f>
        <v>1</v>
      </c>
      <c r="G30" s="113">
        <f t="shared" si="9"/>
        <v>1</v>
      </c>
      <c r="H30" s="113">
        <f t="shared" si="8"/>
        <v>1</v>
      </c>
      <c r="I30" s="113">
        <f t="shared" si="8"/>
        <v>1</v>
      </c>
    </row>
    <row r="31" spans="1:9" ht="15.75" thickBot="1" x14ac:dyDescent="0.3"/>
    <row r="32" spans="1:9" ht="15.75" thickBot="1" x14ac:dyDescent="0.3">
      <c r="A32" s="497" t="s">
        <v>374</v>
      </c>
      <c r="B32" s="497" t="s">
        <v>220</v>
      </c>
      <c r="C32" s="500" t="s">
        <v>375</v>
      </c>
      <c r="D32" s="500"/>
      <c r="E32" s="500"/>
      <c r="F32" s="500"/>
      <c r="G32" s="500"/>
      <c r="H32" s="500"/>
      <c r="I32" s="501"/>
    </row>
    <row r="33" spans="1:9" ht="15.75" thickBot="1" x14ac:dyDescent="0.3">
      <c r="A33" s="498"/>
      <c r="B33" s="498"/>
      <c r="C33" s="126" t="s">
        <v>195</v>
      </c>
      <c r="D33" s="126" t="s">
        <v>194</v>
      </c>
      <c r="E33" s="126" t="s">
        <v>193</v>
      </c>
      <c r="F33" s="126" t="s">
        <v>192</v>
      </c>
      <c r="G33" s="126" t="s">
        <v>191</v>
      </c>
      <c r="H33" s="126" t="s">
        <v>449</v>
      </c>
      <c r="I33" s="126" t="s">
        <v>450</v>
      </c>
    </row>
    <row r="34" spans="1:9" x14ac:dyDescent="0.25">
      <c r="A34" s="494" t="s">
        <v>136</v>
      </c>
      <c r="B34" s="162" t="s">
        <v>435</v>
      </c>
      <c r="C34" s="125">
        <v>0</v>
      </c>
      <c r="D34" s="125">
        <v>0</v>
      </c>
      <c r="E34" s="125">
        <v>0</v>
      </c>
      <c r="F34" s="125">
        <v>0</v>
      </c>
      <c r="G34" s="125">
        <v>0</v>
      </c>
      <c r="H34" s="125">
        <v>0</v>
      </c>
      <c r="I34" s="125">
        <v>0</v>
      </c>
    </row>
    <row r="35" spans="1:9" x14ac:dyDescent="0.25">
      <c r="A35" s="495"/>
      <c r="B35" s="162" t="s">
        <v>436</v>
      </c>
      <c r="C35" s="45">
        <v>0</v>
      </c>
      <c r="D35" s="45">
        <v>0</v>
      </c>
      <c r="E35" s="45">
        <v>0</v>
      </c>
      <c r="F35" s="45">
        <v>0</v>
      </c>
      <c r="G35" s="45">
        <v>0</v>
      </c>
      <c r="H35" s="45">
        <v>0</v>
      </c>
      <c r="I35" s="45">
        <v>0</v>
      </c>
    </row>
    <row r="36" spans="1:9" ht="15.75" thickBot="1" x14ac:dyDescent="0.3">
      <c r="A36" s="496"/>
      <c r="B36" s="163" t="s">
        <v>190</v>
      </c>
      <c r="C36" s="113">
        <f>C142</f>
        <v>1</v>
      </c>
      <c r="D36" s="113">
        <f t="shared" ref="D36:I36" si="10">D142</f>
        <v>1</v>
      </c>
      <c r="E36" s="113">
        <f t="shared" si="10"/>
        <v>1</v>
      </c>
      <c r="F36" s="113">
        <f t="shared" ref="F36:G36" si="11">F142</f>
        <v>1</v>
      </c>
      <c r="G36" s="113">
        <f t="shared" si="11"/>
        <v>1</v>
      </c>
      <c r="H36" s="113">
        <f t="shared" si="10"/>
        <v>1</v>
      </c>
      <c r="I36" s="113">
        <f t="shared" si="10"/>
        <v>1</v>
      </c>
    </row>
    <row r="37" spans="1:9" ht="15.75" thickBot="1" x14ac:dyDescent="0.3"/>
    <row r="38" spans="1:9" ht="15.75" thickBot="1" x14ac:dyDescent="0.3">
      <c r="A38" s="497" t="s">
        <v>374</v>
      </c>
      <c r="B38" s="497" t="s">
        <v>220</v>
      </c>
      <c r="C38" s="500" t="s">
        <v>375</v>
      </c>
      <c r="D38" s="500"/>
      <c r="E38" s="500"/>
      <c r="F38" s="500"/>
      <c r="G38" s="500"/>
      <c r="H38" s="500"/>
      <c r="I38" s="501"/>
    </row>
    <row r="39" spans="1:9" ht="15.75" thickBot="1" x14ac:dyDescent="0.3">
      <c r="A39" s="498"/>
      <c r="B39" s="498"/>
      <c r="C39" s="126" t="s">
        <v>195</v>
      </c>
      <c r="D39" s="126" t="s">
        <v>194</v>
      </c>
      <c r="E39" s="126" t="s">
        <v>193</v>
      </c>
      <c r="F39" s="126" t="s">
        <v>192</v>
      </c>
      <c r="G39" s="126" t="s">
        <v>191</v>
      </c>
      <c r="H39" s="126" t="s">
        <v>449</v>
      </c>
      <c r="I39" s="126" t="s">
        <v>450</v>
      </c>
    </row>
    <row r="40" spans="1:9" x14ac:dyDescent="0.25">
      <c r="A40" s="494" t="s">
        <v>137</v>
      </c>
      <c r="B40" s="162" t="s">
        <v>435</v>
      </c>
      <c r="C40" s="125">
        <v>0</v>
      </c>
      <c r="D40" s="125">
        <v>0</v>
      </c>
      <c r="E40" s="125">
        <v>0</v>
      </c>
      <c r="F40" s="125">
        <v>0</v>
      </c>
      <c r="G40" s="125">
        <v>0</v>
      </c>
      <c r="H40" s="125">
        <v>0</v>
      </c>
      <c r="I40" s="125">
        <v>0</v>
      </c>
    </row>
    <row r="41" spans="1:9" x14ac:dyDescent="0.25">
      <c r="A41" s="495"/>
      <c r="B41" s="162" t="s">
        <v>436</v>
      </c>
      <c r="C41" s="45">
        <v>0</v>
      </c>
      <c r="D41" s="45">
        <v>0</v>
      </c>
      <c r="E41" s="45">
        <v>0</v>
      </c>
      <c r="F41" s="45">
        <v>0</v>
      </c>
      <c r="G41" s="45">
        <v>0</v>
      </c>
      <c r="H41" s="45">
        <v>0</v>
      </c>
      <c r="I41" s="45">
        <v>0</v>
      </c>
    </row>
    <row r="42" spans="1:9" ht="15.75" thickBot="1" x14ac:dyDescent="0.3">
      <c r="A42" s="496"/>
      <c r="B42" s="163" t="s">
        <v>190</v>
      </c>
      <c r="C42" s="113">
        <f>C143</f>
        <v>1</v>
      </c>
      <c r="D42" s="113">
        <f t="shared" ref="D42:I42" si="12">D143</f>
        <v>1</v>
      </c>
      <c r="E42" s="113">
        <f t="shared" si="12"/>
        <v>1</v>
      </c>
      <c r="F42" s="113">
        <f t="shared" ref="F42:G42" si="13">F143</f>
        <v>1</v>
      </c>
      <c r="G42" s="113">
        <f t="shared" si="13"/>
        <v>1</v>
      </c>
      <c r="H42" s="113">
        <f t="shared" si="12"/>
        <v>1</v>
      </c>
      <c r="I42" s="113">
        <f t="shared" si="12"/>
        <v>1</v>
      </c>
    </row>
    <row r="43" spans="1:9" ht="15.75" thickBot="1" x14ac:dyDescent="0.3"/>
    <row r="44" spans="1:9" ht="15.75" thickBot="1" x14ac:dyDescent="0.3">
      <c r="A44" s="497" t="s">
        <v>374</v>
      </c>
      <c r="B44" s="497" t="s">
        <v>220</v>
      </c>
      <c r="C44" s="500" t="s">
        <v>375</v>
      </c>
      <c r="D44" s="500"/>
      <c r="E44" s="500"/>
      <c r="F44" s="500"/>
      <c r="G44" s="500"/>
      <c r="H44" s="500"/>
      <c r="I44" s="501"/>
    </row>
    <row r="45" spans="1:9" ht="15.75" thickBot="1" x14ac:dyDescent="0.3">
      <c r="A45" s="498"/>
      <c r="B45" s="498"/>
      <c r="C45" s="126" t="s">
        <v>195</v>
      </c>
      <c r="D45" s="126" t="s">
        <v>194</v>
      </c>
      <c r="E45" s="126" t="s">
        <v>193</v>
      </c>
      <c r="F45" s="126" t="s">
        <v>192</v>
      </c>
      <c r="G45" s="126" t="s">
        <v>191</v>
      </c>
      <c r="H45" s="126" t="s">
        <v>449</v>
      </c>
      <c r="I45" s="126" t="s">
        <v>450</v>
      </c>
    </row>
    <row r="46" spans="1:9" x14ac:dyDescent="0.25">
      <c r="A46" s="494" t="s">
        <v>138</v>
      </c>
      <c r="B46" s="162" t="s">
        <v>435</v>
      </c>
      <c r="C46" s="125">
        <v>0</v>
      </c>
      <c r="D46" s="125">
        <v>0</v>
      </c>
      <c r="E46" s="125">
        <v>0</v>
      </c>
      <c r="F46" s="125">
        <v>0</v>
      </c>
      <c r="G46" s="125">
        <v>0</v>
      </c>
      <c r="H46" s="125">
        <v>0</v>
      </c>
      <c r="I46" s="125">
        <v>0</v>
      </c>
    </row>
    <row r="47" spans="1:9" x14ac:dyDescent="0.25">
      <c r="A47" s="495"/>
      <c r="B47" s="162" t="s">
        <v>436</v>
      </c>
      <c r="C47" s="45">
        <v>0</v>
      </c>
      <c r="D47" s="45">
        <v>0</v>
      </c>
      <c r="E47" s="45">
        <v>0</v>
      </c>
      <c r="F47" s="45">
        <v>0</v>
      </c>
      <c r="G47" s="45">
        <v>0</v>
      </c>
      <c r="H47" s="45">
        <v>0</v>
      </c>
      <c r="I47" s="45">
        <v>0</v>
      </c>
    </row>
    <row r="48" spans="1:9" ht="15.75" thickBot="1" x14ac:dyDescent="0.3">
      <c r="A48" s="496"/>
      <c r="B48" s="163" t="s">
        <v>190</v>
      </c>
      <c r="C48" s="113">
        <f>C144</f>
        <v>1</v>
      </c>
      <c r="D48" s="113">
        <f t="shared" ref="D48:I48" si="14">D144</f>
        <v>1</v>
      </c>
      <c r="E48" s="113">
        <f t="shared" si="14"/>
        <v>1</v>
      </c>
      <c r="F48" s="113">
        <f t="shared" ref="F48:G48" si="15">F144</f>
        <v>1</v>
      </c>
      <c r="G48" s="113">
        <f t="shared" si="15"/>
        <v>1</v>
      </c>
      <c r="H48" s="113">
        <f t="shared" si="14"/>
        <v>1</v>
      </c>
      <c r="I48" s="113">
        <f t="shared" si="14"/>
        <v>1</v>
      </c>
    </row>
    <row r="49" spans="1:9" ht="15.75" thickBot="1" x14ac:dyDescent="0.3"/>
    <row r="50" spans="1:9" ht="15.75" thickBot="1" x14ac:dyDescent="0.3">
      <c r="A50" s="497" t="s">
        <v>374</v>
      </c>
      <c r="B50" s="497" t="s">
        <v>220</v>
      </c>
      <c r="C50" s="500" t="s">
        <v>375</v>
      </c>
      <c r="D50" s="500"/>
      <c r="E50" s="500"/>
      <c r="F50" s="500"/>
      <c r="G50" s="500"/>
      <c r="H50" s="500"/>
      <c r="I50" s="501"/>
    </row>
    <row r="51" spans="1:9" ht="15.75" thickBot="1" x14ac:dyDescent="0.3">
      <c r="A51" s="498"/>
      <c r="B51" s="498"/>
      <c r="C51" s="126" t="s">
        <v>195</v>
      </c>
      <c r="D51" s="126" t="s">
        <v>194</v>
      </c>
      <c r="E51" s="126" t="s">
        <v>193</v>
      </c>
      <c r="F51" s="126" t="s">
        <v>192</v>
      </c>
      <c r="G51" s="126" t="s">
        <v>191</v>
      </c>
      <c r="H51" s="126" t="s">
        <v>449</v>
      </c>
      <c r="I51" s="126" t="s">
        <v>450</v>
      </c>
    </row>
    <row r="52" spans="1:9" x14ac:dyDescent="0.25">
      <c r="A52" s="494" t="s">
        <v>287</v>
      </c>
      <c r="B52" s="162" t="s">
        <v>435</v>
      </c>
      <c r="C52" s="125">
        <v>0</v>
      </c>
      <c r="D52" s="125">
        <v>0</v>
      </c>
      <c r="E52" s="125">
        <v>0</v>
      </c>
      <c r="F52" s="125">
        <v>0</v>
      </c>
      <c r="G52" s="125">
        <v>0</v>
      </c>
      <c r="H52" s="125">
        <v>0</v>
      </c>
      <c r="I52" s="125">
        <v>0</v>
      </c>
    </row>
    <row r="53" spans="1:9" x14ac:dyDescent="0.25">
      <c r="A53" s="495"/>
      <c r="B53" s="162" t="s">
        <v>436</v>
      </c>
      <c r="C53" s="45">
        <v>0</v>
      </c>
      <c r="D53" s="45">
        <v>0</v>
      </c>
      <c r="E53" s="45">
        <v>0</v>
      </c>
      <c r="F53" s="45">
        <v>0</v>
      </c>
      <c r="G53" s="45">
        <v>0</v>
      </c>
      <c r="H53" s="45">
        <v>0</v>
      </c>
      <c r="I53" s="45">
        <v>0</v>
      </c>
    </row>
    <row r="54" spans="1:9" ht="15.75" thickBot="1" x14ac:dyDescent="0.3">
      <c r="A54" s="496"/>
      <c r="B54" s="163" t="s">
        <v>190</v>
      </c>
      <c r="C54" s="113">
        <f>C145</f>
        <v>1</v>
      </c>
      <c r="D54" s="113">
        <f t="shared" ref="D54:I54" si="16">D145</f>
        <v>1</v>
      </c>
      <c r="E54" s="113">
        <f t="shared" si="16"/>
        <v>1</v>
      </c>
      <c r="F54" s="113">
        <f t="shared" ref="F54:G54" si="17">F145</f>
        <v>1</v>
      </c>
      <c r="G54" s="113">
        <f t="shared" si="17"/>
        <v>1</v>
      </c>
      <c r="H54" s="113">
        <f t="shared" si="16"/>
        <v>1</v>
      </c>
      <c r="I54" s="113">
        <f t="shared" si="16"/>
        <v>1</v>
      </c>
    </row>
    <row r="55" spans="1:9" ht="15.75" thickBot="1" x14ac:dyDescent="0.3"/>
    <row r="56" spans="1:9" ht="15.75" thickBot="1" x14ac:dyDescent="0.3">
      <c r="A56" s="497" t="s">
        <v>374</v>
      </c>
      <c r="B56" s="497" t="s">
        <v>220</v>
      </c>
      <c r="C56" s="500" t="s">
        <v>375</v>
      </c>
      <c r="D56" s="500"/>
      <c r="E56" s="500"/>
      <c r="F56" s="500"/>
      <c r="G56" s="500"/>
      <c r="H56" s="500"/>
      <c r="I56" s="501"/>
    </row>
    <row r="57" spans="1:9" ht="15.75" thickBot="1" x14ac:dyDescent="0.3">
      <c r="A57" s="498"/>
      <c r="B57" s="498"/>
      <c r="C57" s="126" t="s">
        <v>195</v>
      </c>
      <c r="D57" s="126" t="s">
        <v>194</v>
      </c>
      <c r="E57" s="126" t="s">
        <v>193</v>
      </c>
      <c r="F57" s="126" t="s">
        <v>192</v>
      </c>
      <c r="G57" s="126" t="s">
        <v>191</v>
      </c>
      <c r="H57" s="126" t="s">
        <v>449</v>
      </c>
      <c r="I57" s="126" t="s">
        <v>450</v>
      </c>
    </row>
    <row r="58" spans="1:9" x14ac:dyDescent="0.25">
      <c r="A58" s="494" t="s">
        <v>288</v>
      </c>
      <c r="B58" s="162" t="s">
        <v>435</v>
      </c>
      <c r="C58" s="125">
        <v>0</v>
      </c>
      <c r="D58" s="125">
        <v>0</v>
      </c>
      <c r="E58" s="125">
        <v>0</v>
      </c>
      <c r="F58" s="125">
        <v>0</v>
      </c>
      <c r="G58" s="125">
        <v>0</v>
      </c>
      <c r="H58" s="125">
        <v>0</v>
      </c>
      <c r="I58" s="125">
        <v>0</v>
      </c>
    </row>
    <row r="59" spans="1:9" x14ac:dyDescent="0.25">
      <c r="A59" s="495"/>
      <c r="B59" s="162" t="s">
        <v>436</v>
      </c>
      <c r="C59" s="45">
        <v>0</v>
      </c>
      <c r="D59" s="45">
        <v>0</v>
      </c>
      <c r="E59" s="45">
        <v>0</v>
      </c>
      <c r="F59" s="45">
        <v>0</v>
      </c>
      <c r="G59" s="45">
        <v>0</v>
      </c>
      <c r="H59" s="45">
        <v>0</v>
      </c>
      <c r="I59" s="45">
        <v>0</v>
      </c>
    </row>
    <row r="60" spans="1:9" ht="15.75" thickBot="1" x14ac:dyDescent="0.3">
      <c r="A60" s="496"/>
      <c r="B60" s="163" t="s">
        <v>190</v>
      </c>
      <c r="C60" s="113">
        <f>C146</f>
        <v>1</v>
      </c>
      <c r="D60" s="113">
        <f>$D$144</f>
        <v>1</v>
      </c>
      <c r="E60" s="113">
        <f>$E$144</f>
        <v>1</v>
      </c>
      <c r="F60" s="113">
        <f>$H$144</f>
        <v>1</v>
      </c>
      <c r="G60" s="113">
        <f>$I$144</f>
        <v>1</v>
      </c>
      <c r="H60" s="113">
        <f>$H$144</f>
        <v>1</v>
      </c>
      <c r="I60" s="113">
        <f>$I$144</f>
        <v>1</v>
      </c>
    </row>
    <row r="61" spans="1:9" ht="15.75" thickBot="1" x14ac:dyDescent="0.3"/>
    <row r="62" spans="1:9" ht="15.75" thickBot="1" x14ac:dyDescent="0.3">
      <c r="A62" s="497" t="s">
        <v>374</v>
      </c>
      <c r="B62" s="497" t="s">
        <v>220</v>
      </c>
      <c r="C62" s="500" t="s">
        <v>375</v>
      </c>
      <c r="D62" s="500"/>
      <c r="E62" s="500"/>
      <c r="F62" s="500"/>
      <c r="G62" s="500"/>
      <c r="H62" s="500"/>
      <c r="I62" s="501"/>
    </row>
    <row r="63" spans="1:9" ht="15.75" thickBot="1" x14ac:dyDescent="0.3">
      <c r="A63" s="498"/>
      <c r="B63" s="498"/>
      <c r="C63" s="126" t="s">
        <v>195</v>
      </c>
      <c r="D63" s="126" t="s">
        <v>194</v>
      </c>
      <c r="E63" s="126" t="s">
        <v>193</v>
      </c>
      <c r="F63" s="126" t="s">
        <v>192</v>
      </c>
      <c r="G63" s="126" t="s">
        <v>191</v>
      </c>
      <c r="H63" s="126" t="s">
        <v>449</v>
      </c>
      <c r="I63" s="126" t="s">
        <v>450</v>
      </c>
    </row>
    <row r="64" spans="1:9" x14ac:dyDescent="0.25">
      <c r="A64" s="494" t="s">
        <v>307</v>
      </c>
      <c r="B64" s="162" t="s">
        <v>435</v>
      </c>
      <c r="C64" s="125">
        <v>0</v>
      </c>
      <c r="D64" s="125">
        <v>0</v>
      </c>
      <c r="E64" s="125">
        <v>0</v>
      </c>
      <c r="F64" s="125">
        <v>0</v>
      </c>
      <c r="G64" s="125">
        <v>0</v>
      </c>
      <c r="H64" s="125">
        <v>0</v>
      </c>
      <c r="I64" s="125">
        <v>0</v>
      </c>
    </row>
    <row r="65" spans="1:9" x14ac:dyDescent="0.25">
      <c r="A65" s="495"/>
      <c r="B65" s="162" t="s">
        <v>436</v>
      </c>
      <c r="C65" s="45">
        <v>0</v>
      </c>
      <c r="D65" s="45">
        <v>0</v>
      </c>
      <c r="E65" s="45">
        <v>0</v>
      </c>
      <c r="F65" s="45">
        <v>0</v>
      </c>
      <c r="G65" s="45">
        <v>0</v>
      </c>
      <c r="H65" s="45">
        <v>0</v>
      </c>
      <c r="I65" s="45">
        <v>0</v>
      </c>
    </row>
    <row r="66" spans="1:9" ht="15.75" thickBot="1" x14ac:dyDescent="0.3">
      <c r="A66" s="496"/>
      <c r="B66" s="163" t="s">
        <v>190</v>
      </c>
      <c r="C66" s="113">
        <f>C147</f>
        <v>1</v>
      </c>
      <c r="D66" s="113">
        <f t="shared" ref="D66:I66" si="18">D147</f>
        <v>1</v>
      </c>
      <c r="E66" s="113">
        <f t="shared" si="18"/>
        <v>1</v>
      </c>
      <c r="F66" s="113">
        <f t="shared" ref="F66:G66" si="19">F147</f>
        <v>1</v>
      </c>
      <c r="G66" s="113">
        <f t="shared" si="19"/>
        <v>1</v>
      </c>
      <c r="H66" s="113">
        <f t="shared" si="18"/>
        <v>1</v>
      </c>
      <c r="I66" s="113">
        <f t="shared" si="18"/>
        <v>1</v>
      </c>
    </row>
    <row r="67" spans="1:9" ht="15.75" thickBot="1" x14ac:dyDescent="0.3"/>
    <row r="68" spans="1:9" ht="15.75" thickBot="1" x14ac:dyDescent="0.3">
      <c r="A68" s="497" t="s">
        <v>374</v>
      </c>
      <c r="B68" s="497" t="s">
        <v>220</v>
      </c>
      <c r="C68" s="499" t="s">
        <v>375</v>
      </c>
      <c r="D68" s="500"/>
      <c r="E68" s="500"/>
      <c r="F68" s="500"/>
      <c r="G68" s="500"/>
      <c r="H68" s="500"/>
      <c r="I68" s="501"/>
    </row>
    <row r="69" spans="1:9" ht="15.75" thickBot="1" x14ac:dyDescent="0.3">
      <c r="A69" s="498"/>
      <c r="B69" s="498"/>
      <c r="C69" s="126" t="s">
        <v>195</v>
      </c>
      <c r="D69" s="126" t="s">
        <v>194</v>
      </c>
      <c r="E69" s="126" t="s">
        <v>193</v>
      </c>
      <c r="F69" s="126" t="s">
        <v>192</v>
      </c>
      <c r="G69" s="126" t="s">
        <v>191</v>
      </c>
      <c r="H69" s="126" t="s">
        <v>449</v>
      </c>
      <c r="I69" s="126" t="s">
        <v>450</v>
      </c>
    </row>
    <row r="70" spans="1:9" x14ac:dyDescent="0.25">
      <c r="A70" s="494" t="s">
        <v>308</v>
      </c>
      <c r="B70" s="162" t="s">
        <v>435</v>
      </c>
      <c r="C70" s="125">
        <v>0</v>
      </c>
      <c r="D70" s="125">
        <v>0</v>
      </c>
      <c r="E70" s="125">
        <v>0</v>
      </c>
      <c r="F70" s="125">
        <v>0</v>
      </c>
      <c r="G70" s="125">
        <v>0</v>
      </c>
      <c r="H70" s="125">
        <v>0</v>
      </c>
      <c r="I70" s="125">
        <v>0</v>
      </c>
    </row>
    <row r="71" spans="1:9" x14ac:dyDescent="0.25">
      <c r="A71" s="495"/>
      <c r="B71" s="162" t="s">
        <v>436</v>
      </c>
      <c r="C71" s="45">
        <v>0</v>
      </c>
      <c r="D71" s="45">
        <v>0</v>
      </c>
      <c r="E71" s="45">
        <v>0</v>
      </c>
      <c r="F71" s="45">
        <v>0</v>
      </c>
      <c r="G71" s="45">
        <v>0</v>
      </c>
      <c r="H71" s="45">
        <v>0</v>
      </c>
      <c r="I71" s="45">
        <v>0</v>
      </c>
    </row>
    <row r="72" spans="1:9" ht="15.75" thickBot="1" x14ac:dyDescent="0.3">
      <c r="A72" s="496"/>
      <c r="B72" s="163" t="s">
        <v>190</v>
      </c>
      <c r="C72" s="113">
        <f>C148</f>
        <v>1</v>
      </c>
      <c r="D72" s="113">
        <f t="shared" ref="D72:I72" si="20">D148</f>
        <v>1</v>
      </c>
      <c r="E72" s="113">
        <f t="shared" si="20"/>
        <v>1</v>
      </c>
      <c r="F72" s="113">
        <f t="shared" ref="F72:G72" si="21">F148</f>
        <v>1</v>
      </c>
      <c r="G72" s="113">
        <f t="shared" si="21"/>
        <v>1</v>
      </c>
      <c r="H72" s="113">
        <f t="shared" si="20"/>
        <v>1</v>
      </c>
      <c r="I72" s="113">
        <f t="shared" si="20"/>
        <v>1</v>
      </c>
    </row>
    <row r="136" spans="1:9" hidden="1" x14ac:dyDescent="0.25"/>
    <row r="137" spans="1:9" hidden="1" x14ac:dyDescent="0.25">
      <c r="A137" t="s">
        <v>131</v>
      </c>
      <c r="C137" s="36">
        <f t="shared" ref="C137:I137" si="22">+IF(ISBLANK(C$4),"",IF(C$4&gt;0,0,1))</f>
        <v>1</v>
      </c>
      <c r="D137" s="36">
        <f t="shared" si="22"/>
        <v>1</v>
      </c>
      <c r="E137" s="36">
        <f t="shared" si="22"/>
        <v>1</v>
      </c>
      <c r="F137" s="36">
        <f t="shared" si="22"/>
        <v>1</v>
      </c>
      <c r="G137" s="36">
        <f t="shared" si="22"/>
        <v>1</v>
      </c>
      <c r="H137" s="36">
        <f t="shared" si="22"/>
        <v>1</v>
      </c>
      <c r="I137" s="36">
        <f t="shared" si="22"/>
        <v>1</v>
      </c>
    </row>
    <row r="138" spans="1:9" hidden="1" x14ac:dyDescent="0.25">
      <c r="A138" t="s">
        <v>132</v>
      </c>
      <c r="C138" s="36">
        <f>+IF(ISBLANK(C$10),"",IF(C$10&gt;0,0,1))</f>
        <v>1</v>
      </c>
      <c r="D138" s="36">
        <f t="shared" ref="D138:I138" si="23">+IF(ISBLANK(D$10),"",IF(D$10&gt;0,0,1))</f>
        <v>1</v>
      </c>
      <c r="E138" s="36">
        <f t="shared" si="23"/>
        <v>1</v>
      </c>
      <c r="F138" s="36">
        <f t="shared" si="23"/>
        <v>1</v>
      </c>
      <c r="G138" s="36">
        <f t="shared" si="23"/>
        <v>1</v>
      </c>
      <c r="H138" s="36">
        <f t="shared" si="23"/>
        <v>1</v>
      </c>
      <c r="I138" s="36">
        <f t="shared" si="23"/>
        <v>1</v>
      </c>
    </row>
    <row r="139" spans="1:9" hidden="1" x14ac:dyDescent="0.25">
      <c r="A139" t="s">
        <v>133</v>
      </c>
      <c r="C139" s="36">
        <f>+IF(ISBLANK(C$16),"",IF(C$16&gt;0,0,1))</f>
        <v>1</v>
      </c>
      <c r="D139" s="36">
        <f t="shared" ref="D139:I139" si="24">+IF(ISBLANK(D$16),"",IF(D$16&gt;0,0,1))</f>
        <v>1</v>
      </c>
      <c r="E139" s="36">
        <f t="shared" si="24"/>
        <v>1</v>
      </c>
      <c r="F139" s="36">
        <f t="shared" si="24"/>
        <v>1</v>
      </c>
      <c r="G139" s="36">
        <f t="shared" si="24"/>
        <v>1</v>
      </c>
      <c r="H139" s="36">
        <f t="shared" si="24"/>
        <v>1</v>
      </c>
      <c r="I139" s="36">
        <f t="shared" si="24"/>
        <v>1</v>
      </c>
    </row>
    <row r="140" spans="1:9" hidden="1" x14ac:dyDescent="0.25">
      <c r="A140" t="s">
        <v>134</v>
      </c>
      <c r="C140" s="36">
        <f>+IF(ISBLANK(C$22),"",IF(C$22&gt;0,0,1))</f>
        <v>1</v>
      </c>
      <c r="D140" s="36">
        <f t="shared" ref="D140:I140" si="25">+IF(ISBLANK(D$22),"",IF(D$22&gt;0,0,1))</f>
        <v>1</v>
      </c>
      <c r="E140" s="36">
        <f t="shared" si="25"/>
        <v>1</v>
      </c>
      <c r="F140" s="36">
        <f t="shared" si="25"/>
        <v>1</v>
      </c>
      <c r="G140" s="36">
        <f t="shared" si="25"/>
        <v>1</v>
      </c>
      <c r="H140" s="36">
        <f t="shared" si="25"/>
        <v>1</v>
      </c>
      <c r="I140" s="36">
        <f t="shared" si="25"/>
        <v>1</v>
      </c>
    </row>
    <row r="141" spans="1:9" hidden="1" x14ac:dyDescent="0.25">
      <c r="A141" t="s">
        <v>135</v>
      </c>
      <c r="C141" s="36">
        <f>+IF(ISBLANK(C$28),"",IF(C$28&gt;0,0,1))</f>
        <v>1</v>
      </c>
      <c r="D141" s="36">
        <f t="shared" ref="D141:I141" si="26">+IF(ISBLANK(D$28),"",IF(D$28&gt;0,0,1))</f>
        <v>1</v>
      </c>
      <c r="E141" s="36">
        <f t="shared" si="26"/>
        <v>1</v>
      </c>
      <c r="F141" s="36">
        <f t="shared" si="26"/>
        <v>1</v>
      </c>
      <c r="G141" s="36">
        <f t="shared" si="26"/>
        <v>1</v>
      </c>
      <c r="H141" s="36">
        <f t="shared" si="26"/>
        <v>1</v>
      </c>
      <c r="I141" s="36">
        <f t="shared" si="26"/>
        <v>1</v>
      </c>
    </row>
    <row r="142" spans="1:9" hidden="1" x14ac:dyDescent="0.25">
      <c r="A142" t="s">
        <v>136</v>
      </c>
      <c r="C142" s="36">
        <f>+IF(ISBLANK(C$34),"",IF(C$34&gt;0,0,1))</f>
        <v>1</v>
      </c>
      <c r="D142" s="36">
        <f t="shared" ref="D142:I142" si="27">+IF(ISBLANK(D$34),"",IF(D$34&gt;0,0,1))</f>
        <v>1</v>
      </c>
      <c r="E142" s="36">
        <f t="shared" si="27"/>
        <v>1</v>
      </c>
      <c r="F142" s="36">
        <f t="shared" si="27"/>
        <v>1</v>
      </c>
      <c r="G142" s="36">
        <f t="shared" si="27"/>
        <v>1</v>
      </c>
      <c r="H142" s="36">
        <f t="shared" si="27"/>
        <v>1</v>
      </c>
      <c r="I142" s="36">
        <f t="shared" si="27"/>
        <v>1</v>
      </c>
    </row>
    <row r="143" spans="1:9" hidden="1" x14ac:dyDescent="0.25">
      <c r="A143" t="s">
        <v>137</v>
      </c>
      <c r="C143" s="36">
        <f>+IF(ISBLANK(C$40),"",IF(C$40&gt;0,0,1))</f>
        <v>1</v>
      </c>
      <c r="D143" s="36">
        <f t="shared" ref="D143:I143" si="28">+IF(ISBLANK(D$40),"",IF(D$40&gt;0,0,1))</f>
        <v>1</v>
      </c>
      <c r="E143" s="36">
        <f t="shared" si="28"/>
        <v>1</v>
      </c>
      <c r="F143" s="36">
        <f t="shared" si="28"/>
        <v>1</v>
      </c>
      <c r="G143" s="36">
        <f t="shared" si="28"/>
        <v>1</v>
      </c>
      <c r="H143" s="36">
        <f t="shared" si="28"/>
        <v>1</v>
      </c>
      <c r="I143" s="36">
        <f t="shared" si="28"/>
        <v>1</v>
      </c>
    </row>
    <row r="144" spans="1:9" hidden="1" x14ac:dyDescent="0.25">
      <c r="A144" t="s">
        <v>138</v>
      </c>
      <c r="C144" s="36">
        <f>+IF(ISBLANK(C$46),"",IF(C$46&gt;0,0,1))</f>
        <v>1</v>
      </c>
      <c r="D144" s="36">
        <f t="shared" ref="D144:I144" si="29">+IF(ISBLANK(D$46),"",IF(D$46&gt;0,0,1))</f>
        <v>1</v>
      </c>
      <c r="E144" s="36">
        <f t="shared" si="29"/>
        <v>1</v>
      </c>
      <c r="F144" s="36">
        <f t="shared" si="29"/>
        <v>1</v>
      </c>
      <c r="G144" s="36">
        <f t="shared" si="29"/>
        <v>1</v>
      </c>
      <c r="H144" s="36">
        <f t="shared" si="29"/>
        <v>1</v>
      </c>
      <c r="I144" s="36">
        <f t="shared" si="29"/>
        <v>1</v>
      </c>
    </row>
    <row r="145" spans="1:9" hidden="1" x14ac:dyDescent="0.25">
      <c r="A145" t="s">
        <v>287</v>
      </c>
      <c r="C145" s="112">
        <f>+IF(ISBLANK(C52),"",IF(C52&gt;0,0,1))</f>
        <v>1</v>
      </c>
      <c r="D145" s="112">
        <f t="shared" ref="D145:I145" si="30">+IF(ISBLANK(D52),"",IF(D52&gt;0,0,1))</f>
        <v>1</v>
      </c>
      <c r="E145" s="112">
        <f t="shared" si="30"/>
        <v>1</v>
      </c>
      <c r="F145" s="112">
        <f t="shared" si="30"/>
        <v>1</v>
      </c>
      <c r="G145" s="112">
        <f t="shared" si="30"/>
        <v>1</v>
      </c>
      <c r="H145" s="112">
        <f t="shared" si="30"/>
        <v>1</v>
      </c>
      <c r="I145" s="112">
        <f t="shared" si="30"/>
        <v>1</v>
      </c>
    </row>
    <row r="146" spans="1:9" hidden="1" x14ac:dyDescent="0.25">
      <c r="A146" t="s">
        <v>288</v>
      </c>
      <c r="C146" s="112">
        <f>+IF(ISBLANK(C58),"",IF(C58&gt;0,0,1))</f>
        <v>1</v>
      </c>
      <c r="D146" s="112">
        <f t="shared" ref="D146:I146" si="31">+IF(ISBLANK(D58),"",IF(D58&gt;0,0,1))</f>
        <v>1</v>
      </c>
      <c r="E146" s="112">
        <f t="shared" si="31"/>
        <v>1</v>
      </c>
      <c r="F146" s="112">
        <f t="shared" si="31"/>
        <v>1</v>
      </c>
      <c r="G146" s="112">
        <f t="shared" si="31"/>
        <v>1</v>
      </c>
      <c r="H146" s="112">
        <f t="shared" si="31"/>
        <v>1</v>
      </c>
      <c r="I146" s="112">
        <f t="shared" si="31"/>
        <v>1</v>
      </c>
    </row>
    <row r="147" spans="1:9" hidden="1" x14ac:dyDescent="0.25">
      <c r="A147" t="s">
        <v>307</v>
      </c>
      <c r="C147" s="112">
        <f>+IF(ISBLANK(C64),"",IF(C64&gt;0,0,1))</f>
        <v>1</v>
      </c>
      <c r="D147" s="112">
        <f t="shared" ref="D147:I147" si="32">+IF(ISBLANK(D64),"",IF(D64&gt;0,0,1))</f>
        <v>1</v>
      </c>
      <c r="E147" s="112">
        <f t="shared" si="32"/>
        <v>1</v>
      </c>
      <c r="F147" s="112">
        <f t="shared" si="32"/>
        <v>1</v>
      </c>
      <c r="G147" s="112">
        <f t="shared" si="32"/>
        <v>1</v>
      </c>
      <c r="H147" s="112">
        <f t="shared" si="32"/>
        <v>1</v>
      </c>
      <c r="I147" s="112">
        <f t="shared" si="32"/>
        <v>1</v>
      </c>
    </row>
    <row r="148" spans="1:9" hidden="1" x14ac:dyDescent="0.25">
      <c r="A148" t="s">
        <v>308</v>
      </c>
      <c r="C148" s="112">
        <f>+IF(ISBLANK(C70),"",IF(C70&gt;0,0,1))</f>
        <v>1</v>
      </c>
      <c r="D148" s="112">
        <f t="shared" ref="D148:I148" si="33">+IF(ISBLANK(D70),"",IF(D70&gt;0,0,1))</f>
        <v>1</v>
      </c>
      <c r="E148" s="112">
        <f t="shared" si="33"/>
        <v>1</v>
      </c>
      <c r="F148" s="112">
        <f t="shared" si="33"/>
        <v>1</v>
      </c>
      <c r="G148" s="112">
        <f t="shared" si="33"/>
        <v>1</v>
      </c>
      <c r="H148" s="112">
        <f t="shared" si="33"/>
        <v>1</v>
      </c>
      <c r="I148" s="112">
        <f t="shared" si="33"/>
        <v>1</v>
      </c>
    </row>
  </sheetData>
  <sheetProtection algorithmName="SHA-512" hashValue="QS06C89l4Ip+F5eEcbCVXuUfIXWKUObs18pjcFpy9/5KZjyaW/FeHbu1o0KSfzOuUM2Cg4jdyUK0jj2hokZcRg==" saltValue="uebDc5ciMTLm/mjivQalcw==" spinCount="100000" sheet="1" objects="1" scenarios="1"/>
  <mergeCells count="48">
    <mergeCell ref="A44:A45"/>
    <mergeCell ref="A46:A48"/>
    <mergeCell ref="B44:B45"/>
    <mergeCell ref="A28:A30"/>
    <mergeCell ref="B32:B33"/>
    <mergeCell ref="A38:A39"/>
    <mergeCell ref="A40:A42"/>
    <mergeCell ref="B38:B39"/>
    <mergeCell ref="C56:I56"/>
    <mergeCell ref="C62:I62"/>
    <mergeCell ref="A50:A51"/>
    <mergeCell ref="A52:A54"/>
    <mergeCell ref="B50:B51"/>
    <mergeCell ref="A56:A57"/>
    <mergeCell ref="A58:A60"/>
    <mergeCell ref="B56:B57"/>
    <mergeCell ref="A62:A63"/>
    <mergeCell ref="C26:I26"/>
    <mergeCell ref="C32:I32"/>
    <mergeCell ref="C38:I38"/>
    <mergeCell ref="C44:I44"/>
    <mergeCell ref="C50:I50"/>
    <mergeCell ref="C2:I2"/>
    <mergeCell ref="B2:B3"/>
    <mergeCell ref="A4:A6"/>
    <mergeCell ref="A2:A3"/>
    <mergeCell ref="C8:I8"/>
    <mergeCell ref="C68:I68"/>
    <mergeCell ref="A8:A9"/>
    <mergeCell ref="B8:B9"/>
    <mergeCell ref="A10:A12"/>
    <mergeCell ref="A14:A15"/>
    <mergeCell ref="B14:B15"/>
    <mergeCell ref="A20:A21"/>
    <mergeCell ref="B20:B21"/>
    <mergeCell ref="A26:A27"/>
    <mergeCell ref="B26:B27"/>
    <mergeCell ref="A32:A33"/>
    <mergeCell ref="A34:A36"/>
    <mergeCell ref="A16:A18"/>
    <mergeCell ref="A22:A24"/>
    <mergeCell ref="C14:I14"/>
    <mergeCell ref="C20:I20"/>
    <mergeCell ref="A64:A66"/>
    <mergeCell ref="B62:B63"/>
    <mergeCell ref="A68:A69"/>
    <mergeCell ref="A70:A72"/>
    <mergeCell ref="B68:B6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224"/>
  <sheetViews>
    <sheetView showGridLines="0" topLeftCell="A9" zoomScaleNormal="100" workbookViewId="0">
      <selection activeCell="E20" sqref="E20"/>
    </sheetView>
  </sheetViews>
  <sheetFormatPr baseColWidth="10" defaultRowHeight="15" x14ac:dyDescent="0.25"/>
  <cols>
    <col min="2" max="2" width="32.42578125" customWidth="1"/>
    <col min="3" max="3" width="74.5703125" customWidth="1"/>
    <col min="4" max="4" width="24.85546875" customWidth="1"/>
    <col min="5" max="5" width="144.7109375" bestFit="1" customWidth="1"/>
    <col min="6" max="6" width="147" bestFit="1" customWidth="1"/>
  </cols>
  <sheetData>
    <row r="1" spans="1:21" s="1" customFormat="1" ht="28.5" hidden="1" x14ac:dyDescent="0.45">
      <c r="A1" s="26"/>
      <c r="B1" s="26"/>
      <c r="C1" s="33">
        <v>17000000</v>
      </c>
      <c r="D1" s="34"/>
      <c r="E1" s="26"/>
      <c r="F1" s="26"/>
      <c r="G1" s="26"/>
      <c r="H1" s="26"/>
      <c r="I1" s="26"/>
      <c r="J1" s="26"/>
      <c r="K1" s="26"/>
      <c r="L1" s="26"/>
      <c r="M1" s="26"/>
      <c r="N1" s="26"/>
      <c r="O1" s="26"/>
      <c r="P1" s="26"/>
      <c r="Q1" s="26"/>
      <c r="R1" s="26"/>
      <c r="S1" s="26"/>
      <c r="T1" s="26"/>
      <c r="U1" s="26"/>
    </row>
    <row r="2" spans="1:21" s="1" customFormat="1" ht="16.5" hidden="1" x14ac:dyDescent="0.25">
      <c r="A2" s="26"/>
      <c r="B2" s="35"/>
      <c r="C2" s="35"/>
      <c r="D2" s="35"/>
      <c r="E2" s="26"/>
      <c r="F2" s="26"/>
      <c r="G2" s="26"/>
      <c r="H2" s="26"/>
      <c r="I2" s="26"/>
      <c r="J2" s="26"/>
      <c r="K2" s="26"/>
      <c r="L2" s="26"/>
      <c r="M2" s="26"/>
      <c r="N2" s="26"/>
      <c r="O2" s="26"/>
      <c r="P2" s="26"/>
      <c r="Q2" s="26"/>
      <c r="R2" s="26"/>
      <c r="S2" s="26"/>
      <c r="T2" s="26"/>
      <c r="U2" s="26"/>
    </row>
    <row r="3" spans="1:21" s="1" customFormat="1" hidden="1" x14ac:dyDescent="0.25">
      <c r="A3" s="26"/>
      <c r="B3" s="26" t="s">
        <v>76</v>
      </c>
      <c r="C3" s="26" t="s">
        <v>97</v>
      </c>
      <c r="D3" s="26" t="s">
        <v>103</v>
      </c>
      <c r="E3" s="26"/>
      <c r="F3" s="26"/>
      <c r="G3" s="26"/>
      <c r="H3" s="26"/>
      <c r="I3" s="26"/>
      <c r="J3" s="26"/>
      <c r="K3" s="26"/>
      <c r="L3" s="26"/>
      <c r="M3" s="26"/>
      <c r="N3" s="26"/>
      <c r="O3" s="26"/>
      <c r="P3" s="26"/>
      <c r="Q3" s="26"/>
      <c r="R3" s="26"/>
      <c r="S3" s="26"/>
      <c r="T3" s="26"/>
      <c r="U3" s="26"/>
    </row>
    <row r="4" spans="1:21" s="1" customFormat="1" hidden="1" x14ac:dyDescent="0.25">
      <c r="A4" s="26"/>
      <c r="B4" s="26" t="s">
        <v>74</v>
      </c>
      <c r="C4" s="26" t="s">
        <v>118</v>
      </c>
      <c r="D4" s="26" t="s">
        <v>291</v>
      </c>
      <c r="E4" s="26"/>
      <c r="F4" s="26"/>
      <c r="G4" s="26"/>
      <c r="H4" s="26"/>
      <c r="I4" s="26"/>
      <c r="J4" s="26"/>
      <c r="K4" s="26"/>
      <c r="L4" s="26"/>
      <c r="M4" s="26"/>
      <c r="N4" s="26"/>
      <c r="O4" s="26"/>
      <c r="P4" s="26"/>
      <c r="Q4" s="26"/>
      <c r="R4" s="26"/>
      <c r="S4" s="26"/>
      <c r="T4" s="26"/>
      <c r="U4" s="26"/>
    </row>
    <row r="5" spans="1:21" s="1" customFormat="1" ht="18.75" hidden="1" customHeight="1" x14ac:dyDescent="0.25">
      <c r="A5" s="26"/>
      <c r="B5" s="26"/>
      <c r="C5" s="26" t="s">
        <v>100</v>
      </c>
      <c r="D5" s="26" t="s">
        <v>104</v>
      </c>
      <c r="E5" s="26"/>
      <c r="F5" s="26"/>
      <c r="G5" s="26"/>
      <c r="H5" s="26"/>
      <c r="I5" s="26"/>
      <c r="J5" s="26"/>
      <c r="K5" s="26"/>
      <c r="L5" s="26"/>
      <c r="M5" s="26"/>
      <c r="N5" s="26"/>
      <c r="O5" s="26"/>
      <c r="P5" s="26"/>
      <c r="Q5" s="26"/>
      <c r="R5" s="26"/>
      <c r="S5" s="26"/>
      <c r="T5" s="26"/>
      <c r="U5" s="26"/>
    </row>
    <row r="6" spans="1:21" s="1" customFormat="1" hidden="1" x14ac:dyDescent="0.25">
      <c r="A6" s="26"/>
      <c r="B6" s="26"/>
      <c r="C6" s="26" t="s">
        <v>101</v>
      </c>
      <c r="D6" s="26" t="s">
        <v>292</v>
      </c>
      <c r="E6" s="26"/>
      <c r="F6" s="26"/>
      <c r="G6" s="26"/>
      <c r="H6" s="26"/>
      <c r="I6" s="26"/>
      <c r="J6" s="26"/>
      <c r="K6" s="26"/>
      <c r="L6" s="26"/>
      <c r="M6" s="26"/>
      <c r="N6" s="26"/>
      <c r="O6" s="26"/>
      <c r="P6" s="26"/>
      <c r="Q6" s="26"/>
      <c r="R6" s="26"/>
      <c r="S6" s="26"/>
      <c r="T6" s="26"/>
      <c r="U6" s="26"/>
    </row>
    <row r="7" spans="1:21" s="1" customFormat="1" hidden="1" x14ac:dyDescent="0.25">
      <c r="A7" s="26"/>
      <c r="B7" s="26"/>
      <c r="C7" s="26" t="s">
        <v>102</v>
      </c>
      <c r="D7" s="26" t="s">
        <v>105</v>
      </c>
      <c r="E7" s="26"/>
      <c r="F7" s="26"/>
      <c r="G7" s="26"/>
      <c r="H7" s="26"/>
      <c r="I7" s="26"/>
      <c r="J7" s="26"/>
      <c r="K7" s="26"/>
      <c r="L7" s="26"/>
      <c r="M7" s="26"/>
      <c r="N7" s="26"/>
      <c r="O7" s="26"/>
      <c r="P7" s="26"/>
      <c r="Q7" s="26"/>
      <c r="R7" s="26"/>
      <c r="S7" s="26"/>
      <c r="T7" s="26"/>
      <c r="U7" s="26"/>
    </row>
    <row r="8" spans="1:21" s="5" customFormat="1" hidden="1" x14ac:dyDescent="0.25">
      <c r="A8" s="27"/>
      <c r="B8" s="27"/>
      <c r="C8" s="27"/>
      <c r="D8" s="27"/>
      <c r="E8" s="27"/>
      <c r="F8" s="27"/>
      <c r="G8" s="27"/>
      <c r="H8" s="27"/>
      <c r="I8" s="27"/>
      <c r="J8" s="27"/>
      <c r="K8" s="27"/>
      <c r="L8" s="27"/>
      <c r="M8" s="27"/>
      <c r="N8" s="27"/>
      <c r="O8" s="27"/>
    </row>
    <row r="9" spans="1:21" s="5" customFormat="1" x14ac:dyDescent="0.25">
      <c r="A9" s="27"/>
      <c r="B9" s="27"/>
      <c r="C9" s="27"/>
      <c r="D9" s="27"/>
      <c r="E9" s="27"/>
      <c r="F9" s="27"/>
      <c r="G9" s="27"/>
      <c r="H9" s="27"/>
      <c r="I9" s="27"/>
      <c r="J9" s="27"/>
      <c r="K9" s="27"/>
      <c r="L9" s="27"/>
      <c r="M9" s="27"/>
      <c r="N9" s="27"/>
      <c r="O9" s="27"/>
    </row>
    <row r="10" spans="1:21" s="5" customFormat="1" ht="23.25" x14ac:dyDescent="0.25">
      <c r="A10" s="27"/>
      <c r="B10" s="504" t="s">
        <v>45</v>
      </c>
      <c r="C10" s="504"/>
      <c r="D10" s="504"/>
      <c r="E10" s="27"/>
      <c r="F10" s="27"/>
      <c r="G10" s="27"/>
      <c r="H10" s="27"/>
      <c r="I10" s="27"/>
      <c r="J10" s="27"/>
      <c r="K10" s="27"/>
      <c r="L10" s="27"/>
      <c r="M10" s="27"/>
      <c r="N10" s="27"/>
      <c r="O10" s="27"/>
    </row>
    <row r="11" spans="1:21" s="5" customFormat="1" x14ac:dyDescent="0.25">
      <c r="A11" s="27"/>
      <c r="B11" s="115"/>
      <c r="C11" s="115"/>
      <c r="D11" s="115"/>
      <c r="E11" s="27"/>
      <c r="F11" s="27"/>
      <c r="G11" s="27"/>
      <c r="H11" s="27"/>
      <c r="I11" s="27"/>
      <c r="J11" s="27"/>
      <c r="K11" s="27"/>
      <c r="L11" s="27"/>
      <c r="M11" s="27"/>
      <c r="N11" s="27"/>
      <c r="O11" s="27"/>
    </row>
    <row r="12" spans="1:21" s="5" customFormat="1" ht="25.5" x14ac:dyDescent="0.25">
      <c r="A12" s="27"/>
      <c r="B12" s="136" t="s">
        <v>385</v>
      </c>
      <c r="C12" s="137" t="s">
        <v>42</v>
      </c>
      <c r="D12" s="137" t="s">
        <v>4</v>
      </c>
      <c r="E12" s="27"/>
      <c r="F12" s="27"/>
      <c r="G12" s="27"/>
      <c r="H12" s="27"/>
      <c r="I12" s="27"/>
      <c r="J12" s="27"/>
      <c r="K12" s="27"/>
      <c r="L12" s="27"/>
      <c r="M12" s="27"/>
      <c r="N12" s="27"/>
      <c r="O12" s="27"/>
    </row>
    <row r="13" spans="1:21" s="5" customFormat="1" ht="51" x14ac:dyDescent="0.25">
      <c r="A13" s="27"/>
      <c r="B13" s="138" t="s">
        <v>41</v>
      </c>
      <c r="C13" s="139" t="s">
        <v>125</v>
      </c>
      <c r="D13" s="140">
        <v>0.2</v>
      </c>
      <c r="E13" s="27"/>
      <c r="F13" s="27"/>
      <c r="G13" s="27"/>
      <c r="H13" s="27"/>
      <c r="I13" s="27"/>
      <c r="J13" s="27"/>
      <c r="K13" s="27"/>
      <c r="L13" s="27"/>
      <c r="M13" s="27"/>
      <c r="N13" s="27"/>
      <c r="O13" s="27"/>
    </row>
    <row r="14" spans="1:21" s="5" customFormat="1" ht="51" x14ac:dyDescent="0.25">
      <c r="A14" s="27"/>
      <c r="B14" s="141" t="s">
        <v>43</v>
      </c>
      <c r="C14" s="139" t="s">
        <v>126</v>
      </c>
      <c r="D14" s="140">
        <v>0.4</v>
      </c>
      <c r="E14" s="27"/>
      <c r="F14" s="27"/>
      <c r="G14" s="27"/>
      <c r="H14" s="27"/>
      <c r="I14" s="27"/>
      <c r="J14" s="27"/>
      <c r="K14" s="27"/>
      <c r="L14" s="27"/>
      <c r="M14" s="27"/>
      <c r="N14" s="27"/>
      <c r="O14" s="27"/>
    </row>
    <row r="15" spans="1:21" s="5" customFormat="1" ht="51" x14ac:dyDescent="0.25">
      <c r="A15" s="27"/>
      <c r="B15" s="142" t="s">
        <v>84</v>
      </c>
      <c r="C15" s="139" t="s">
        <v>328</v>
      </c>
      <c r="D15" s="140">
        <v>0.6</v>
      </c>
      <c r="E15" s="27"/>
      <c r="F15" s="27"/>
      <c r="G15" s="27"/>
      <c r="H15" s="27"/>
      <c r="I15" s="27"/>
      <c r="J15" s="27"/>
      <c r="K15" s="27"/>
      <c r="L15" s="27"/>
      <c r="M15" s="27"/>
      <c r="N15" s="27"/>
      <c r="O15" s="27"/>
    </row>
    <row r="16" spans="1:21" s="5" customFormat="1" ht="76.5" x14ac:dyDescent="0.25">
      <c r="A16" s="27"/>
      <c r="B16" s="143" t="s">
        <v>6</v>
      </c>
      <c r="C16" s="139" t="s">
        <v>329</v>
      </c>
      <c r="D16" s="140">
        <v>0.8</v>
      </c>
      <c r="E16" s="27"/>
      <c r="F16" s="27"/>
      <c r="G16" s="27"/>
      <c r="H16" s="27"/>
      <c r="I16" s="27"/>
      <c r="J16" s="27"/>
      <c r="K16" s="27"/>
      <c r="L16" s="27"/>
      <c r="M16" s="27"/>
      <c r="N16" s="27"/>
      <c r="O16" s="27"/>
    </row>
    <row r="17" spans="1:15" s="5" customFormat="1" ht="51" x14ac:dyDescent="0.25">
      <c r="A17" s="27"/>
      <c r="B17" s="144" t="s">
        <v>44</v>
      </c>
      <c r="C17" s="139" t="s">
        <v>330</v>
      </c>
      <c r="D17" s="140">
        <v>1</v>
      </c>
      <c r="E17" s="27"/>
      <c r="F17" s="27"/>
      <c r="G17" s="27"/>
      <c r="H17" s="27"/>
      <c r="I17" s="27"/>
      <c r="J17" s="27"/>
      <c r="K17" s="27"/>
      <c r="L17" s="27"/>
      <c r="M17" s="27"/>
      <c r="N17" s="27"/>
      <c r="O17" s="27"/>
    </row>
    <row r="18" spans="1:15" s="5" customFormat="1" ht="20.25" x14ac:dyDescent="0.25">
      <c r="A18" s="27"/>
      <c r="B18" s="27"/>
      <c r="C18" s="28"/>
      <c r="D18" s="28"/>
      <c r="E18" s="27"/>
      <c r="F18" s="27"/>
      <c r="G18" s="27"/>
      <c r="H18" s="27"/>
      <c r="I18" s="27"/>
      <c r="J18" s="27"/>
      <c r="K18" s="27"/>
      <c r="L18" s="27"/>
      <c r="M18" s="27"/>
      <c r="N18" s="27"/>
      <c r="O18" s="27"/>
    </row>
    <row r="19" spans="1:15" s="5" customFormat="1" ht="20.25" x14ac:dyDescent="0.25">
      <c r="A19" s="27"/>
      <c r="B19" s="27"/>
      <c r="C19" s="28"/>
      <c r="D19" s="28"/>
      <c r="E19" s="27"/>
      <c r="F19" s="27"/>
      <c r="G19" s="27"/>
      <c r="H19" s="27"/>
      <c r="I19" s="27"/>
      <c r="J19" s="27"/>
      <c r="K19" s="27"/>
      <c r="L19" s="27"/>
      <c r="M19" s="27"/>
      <c r="N19" s="27"/>
      <c r="O19" s="27"/>
    </row>
    <row r="20" spans="1:15" s="5" customFormat="1" ht="20.25" x14ac:dyDescent="0.25">
      <c r="A20" s="27"/>
      <c r="B20" s="27"/>
      <c r="C20" s="28"/>
      <c r="D20" s="28"/>
      <c r="E20" s="27"/>
      <c r="F20" s="27"/>
      <c r="G20" s="27"/>
      <c r="H20" s="27"/>
      <c r="I20" s="27"/>
      <c r="J20" s="27"/>
      <c r="K20" s="27"/>
      <c r="L20" s="27"/>
      <c r="M20" s="27"/>
      <c r="N20" s="27"/>
      <c r="O20" s="27"/>
    </row>
    <row r="21" spans="1:15" s="5" customFormat="1" ht="20.25" x14ac:dyDescent="0.25">
      <c r="A21" s="27"/>
      <c r="B21" s="27"/>
      <c r="C21" s="28"/>
      <c r="D21" s="28"/>
      <c r="E21" s="27"/>
      <c r="F21" s="27"/>
      <c r="G21" s="27"/>
      <c r="H21" s="27"/>
      <c r="I21" s="27"/>
      <c r="J21" s="27"/>
      <c r="K21" s="27"/>
      <c r="L21" s="27"/>
      <c r="M21" s="27"/>
      <c r="N21" s="27"/>
      <c r="O21" s="27"/>
    </row>
    <row r="22" spans="1:15" s="5" customFormat="1" ht="20.25" x14ac:dyDescent="0.25">
      <c r="A22" s="27"/>
      <c r="B22" s="27"/>
      <c r="C22" s="28"/>
      <c r="D22" s="28"/>
      <c r="E22" s="27"/>
      <c r="F22" s="27"/>
      <c r="G22" s="27"/>
      <c r="H22" s="27"/>
      <c r="I22" s="27"/>
      <c r="J22" s="27"/>
      <c r="K22" s="27"/>
      <c r="L22" s="27"/>
      <c r="M22" s="27"/>
      <c r="N22" s="27"/>
      <c r="O22" s="27"/>
    </row>
    <row r="23" spans="1:15" s="5" customFormat="1" ht="20.25" x14ac:dyDescent="0.25">
      <c r="A23" s="27"/>
      <c r="B23" s="27"/>
      <c r="C23" s="28"/>
      <c r="D23" s="28"/>
      <c r="E23" s="27"/>
      <c r="F23" s="27"/>
      <c r="G23" s="27"/>
      <c r="H23" s="27"/>
      <c r="I23" s="27"/>
      <c r="J23" s="27"/>
      <c r="K23" s="27"/>
      <c r="L23" s="27"/>
      <c r="M23" s="27"/>
      <c r="N23" s="27"/>
      <c r="O23" s="27"/>
    </row>
    <row r="24" spans="1:15" s="5" customFormat="1" ht="20.25" x14ac:dyDescent="0.25">
      <c r="A24" s="27"/>
      <c r="B24" s="27"/>
      <c r="C24" s="28"/>
      <c r="D24" s="28"/>
      <c r="E24" s="27"/>
      <c r="F24" s="27"/>
      <c r="G24" s="27"/>
      <c r="H24" s="27"/>
      <c r="I24" s="27"/>
      <c r="J24" s="27"/>
      <c r="K24" s="27"/>
      <c r="L24" s="27"/>
      <c r="M24" s="27"/>
      <c r="N24" s="27"/>
      <c r="O24" s="27"/>
    </row>
    <row r="25" spans="1:15" s="5" customFormat="1" ht="20.25" x14ac:dyDescent="0.25">
      <c r="A25" s="27"/>
      <c r="B25" s="27"/>
      <c r="C25" s="28"/>
      <c r="D25" s="28"/>
      <c r="E25" s="27"/>
      <c r="F25" s="27"/>
      <c r="G25" s="27"/>
      <c r="H25" s="27"/>
      <c r="I25" s="27"/>
      <c r="J25" s="27"/>
      <c r="K25" s="27"/>
      <c r="L25" s="27"/>
      <c r="M25" s="27"/>
      <c r="N25" s="27"/>
      <c r="O25" s="27"/>
    </row>
    <row r="26" spans="1:15" s="5" customFormat="1" ht="20.25" x14ac:dyDescent="0.25">
      <c r="A26" s="27"/>
      <c r="B26" s="27"/>
      <c r="C26" s="28"/>
      <c r="D26" s="28"/>
      <c r="E26" s="27"/>
      <c r="F26" s="27"/>
      <c r="G26" s="27"/>
      <c r="H26" s="27"/>
      <c r="I26" s="27"/>
      <c r="J26" s="27"/>
      <c r="K26" s="27"/>
      <c r="L26" s="27"/>
      <c r="M26" s="27"/>
      <c r="N26" s="27"/>
      <c r="O26" s="27"/>
    </row>
    <row r="27" spans="1:15" s="5" customFormat="1" ht="20.25" x14ac:dyDescent="0.25">
      <c r="A27" s="27"/>
      <c r="B27" s="27"/>
      <c r="C27" s="28"/>
      <c r="D27" s="28"/>
      <c r="E27" s="27"/>
      <c r="F27" s="27"/>
      <c r="G27" s="27"/>
      <c r="H27" s="27"/>
      <c r="I27" s="27"/>
      <c r="J27" s="27"/>
      <c r="K27" s="27"/>
      <c r="L27" s="27"/>
      <c r="M27" s="27"/>
      <c r="N27" s="27"/>
      <c r="O27" s="27"/>
    </row>
    <row r="28" spans="1:15" s="5" customFormat="1" ht="20.25" x14ac:dyDescent="0.25">
      <c r="A28" s="27"/>
      <c r="B28" s="27"/>
      <c r="C28" s="28"/>
      <c r="D28" s="28"/>
      <c r="E28" s="27"/>
      <c r="F28" s="27"/>
      <c r="G28" s="27"/>
      <c r="H28" s="27"/>
      <c r="I28" s="27"/>
      <c r="J28" s="27"/>
      <c r="K28" s="27"/>
      <c r="L28" s="27"/>
      <c r="M28" s="27"/>
      <c r="N28" s="27"/>
      <c r="O28" s="27"/>
    </row>
    <row r="29" spans="1:15" s="5" customFormat="1" ht="20.25" x14ac:dyDescent="0.25">
      <c r="A29" s="27"/>
      <c r="B29" s="27"/>
      <c r="C29" s="28"/>
      <c r="D29" s="28"/>
      <c r="E29" s="27"/>
      <c r="F29" s="27"/>
      <c r="G29" s="27"/>
      <c r="H29" s="27"/>
      <c r="I29" s="27"/>
      <c r="J29" s="27"/>
      <c r="K29" s="27"/>
      <c r="L29" s="27"/>
      <c r="M29" s="27"/>
      <c r="N29" s="27"/>
      <c r="O29" s="27"/>
    </row>
    <row r="30" spans="1:15" s="5" customFormat="1" ht="20.25" x14ac:dyDescent="0.25">
      <c r="A30" s="27"/>
      <c r="B30" s="27"/>
      <c r="C30" s="28"/>
      <c r="D30" s="28"/>
      <c r="E30" s="27"/>
      <c r="F30" s="27"/>
      <c r="G30" s="27"/>
      <c r="H30" s="27"/>
      <c r="I30" s="27"/>
      <c r="J30" s="27"/>
      <c r="K30" s="27"/>
      <c r="L30" s="27"/>
      <c r="M30" s="27"/>
      <c r="N30" s="27"/>
      <c r="O30" s="27"/>
    </row>
    <row r="31" spans="1:15" s="5" customFormat="1" ht="20.25" x14ac:dyDescent="0.25">
      <c r="A31" s="27"/>
      <c r="B31" s="27"/>
      <c r="C31" s="28"/>
      <c r="D31" s="28"/>
      <c r="E31" s="27"/>
      <c r="F31" s="27"/>
      <c r="G31" s="27"/>
      <c r="H31" s="27"/>
      <c r="I31" s="27"/>
      <c r="J31" s="27"/>
      <c r="K31" s="27"/>
      <c r="L31" s="27"/>
      <c r="M31" s="27"/>
      <c r="N31" s="27"/>
      <c r="O31" s="27"/>
    </row>
    <row r="32" spans="1:15" s="5" customFormat="1" ht="20.25" x14ac:dyDescent="0.25">
      <c r="A32" s="27"/>
      <c r="B32" s="27"/>
      <c r="C32" s="28"/>
      <c r="D32" s="28"/>
      <c r="E32" s="27"/>
      <c r="F32" s="27"/>
      <c r="G32" s="27"/>
      <c r="H32" s="27"/>
      <c r="I32" s="27"/>
      <c r="J32" s="27"/>
      <c r="K32" s="27"/>
      <c r="L32" s="27"/>
      <c r="M32" s="27"/>
      <c r="N32" s="27"/>
      <c r="O32" s="27"/>
    </row>
    <row r="33" spans="1:15" s="5" customFormat="1" ht="20.25" x14ac:dyDescent="0.25">
      <c r="A33" s="27"/>
      <c r="B33" s="27"/>
      <c r="C33" s="28"/>
      <c r="D33" s="28"/>
      <c r="E33" s="27"/>
      <c r="F33" s="27"/>
      <c r="G33" s="27"/>
      <c r="H33" s="27"/>
      <c r="I33" s="27"/>
      <c r="J33" s="27"/>
      <c r="K33" s="27"/>
      <c r="L33" s="27"/>
      <c r="M33" s="27"/>
      <c r="N33" s="27"/>
      <c r="O33" s="27"/>
    </row>
    <row r="34" spans="1:15" s="5" customFormat="1" ht="20.25" x14ac:dyDescent="0.25">
      <c r="A34" s="27"/>
      <c r="B34" s="27"/>
      <c r="C34" s="28"/>
      <c r="D34" s="28"/>
      <c r="E34" s="27"/>
      <c r="F34" s="27"/>
      <c r="G34" s="27"/>
      <c r="H34" s="27"/>
      <c r="I34" s="27"/>
      <c r="J34" s="27"/>
      <c r="K34" s="27"/>
      <c r="L34" s="27"/>
      <c r="M34" s="27"/>
      <c r="N34" s="27"/>
      <c r="O34" s="27"/>
    </row>
    <row r="35" spans="1:15" s="5" customFormat="1" ht="20.25" x14ac:dyDescent="0.25">
      <c r="A35" s="27"/>
      <c r="B35" s="27"/>
      <c r="C35" s="28"/>
      <c r="D35" s="28"/>
      <c r="E35" s="27"/>
      <c r="F35" s="27"/>
      <c r="G35" s="27"/>
      <c r="H35" s="27"/>
      <c r="I35" s="27"/>
      <c r="J35" s="27"/>
      <c r="K35" s="27"/>
      <c r="L35" s="27"/>
      <c r="M35" s="27"/>
      <c r="N35" s="27"/>
      <c r="O35" s="27"/>
    </row>
    <row r="36" spans="1:15" s="5" customFormat="1" ht="20.25" x14ac:dyDescent="0.25">
      <c r="A36" s="27"/>
      <c r="B36" s="27"/>
      <c r="C36" s="28"/>
      <c r="D36" s="28"/>
      <c r="E36" s="27"/>
      <c r="F36" s="27"/>
      <c r="G36" s="27"/>
      <c r="H36" s="27"/>
      <c r="I36" s="27"/>
      <c r="J36" s="27"/>
      <c r="K36" s="27"/>
      <c r="L36" s="27"/>
      <c r="M36" s="27"/>
      <c r="N36" s="27"/>
      <c r="O36" s="27"/>
    </row>
    <row r="37" spans="1:15" s="5" customFormat="1" ht="20.25" x14ac:dyDescent="0.25">
      <c r="A37" s="27"/>
      <c r="B37" s="27"/>
      <c r="C37" s="28"/>
      <c r="D37" s="28"/>
      <c r="E37" s="27"/>
      <c r="F37" s="27"/>
      <c r="G37" s="27"/>
      <c r="H37" s="27"/>
      <c r="I37" s="27"/>
      <c r="J37" s="27"/>
      <c r="K37" s="27"/>
      <c r="L37" s="27"/>
      <c r="M37" s="27"/>
      <c r="N37" s="27"/>
      <c r="O37" s="27"/>
    </row>
    <row r="38" spans="1:15" s="5" customFormat="1" ht="20.25" x14ac:dyDescent="0.25">
      <c r="A38" s="27"/>
      <c r="B38" s="27"/>
      <c r="C38" s="28"/>
      <c r="D38" s="28"/>
      <c r="E38" s="27"/>
      <c r="F38" s="27"/>
      <c r="G38" s="27"/>
      <c r="H38" s="27"/>
      <c r="I38" s="27"/>
      <c r="J38" s="27"/>
      <c r="K38" s="27"/>
      <c r="L38" s="27"/>
      <c r="M38" s="27"/>
      <c r="N38" s="27"/>
      <c r="O38" s="27"/>
    </row>
    <row r="39" spans="1:15" s="5" customFormat="1" ht="20.25" x14ac:dyDescent="0.25">
      <c r="A39" s="27"/>
      <c r="B39" s="27"/>
      <c r="C39" s="28"/>
      <c r="D39" s="28"/>
      <c r="E39" s="27"/>
      <c r="F39" s="27"/>
      <c r="G39" s="27"/>
      <c r="H39" s="27"/>
      <c r="I39" s="27"/>
      <c r="J39" s="27"/>
      <c r="K39" s="27"/>
      <c r="L39" s="27"/>
      <c r="M39" s="27"/>
      <c r="N39" s="27"/>
      <c r="O39" s="27"/>
    </row>
    <row r="40" spans="1:15" s="5" customFormat="1" ht="20.25" x14ac:dyDescent="0.25">
      <c r="A40" s="27"/>
      <c r="B40" s="27"/>
      <c r="C40" s="28"/>
      <c r="D40" s="28"/>
      <c r="E40" s="27"/>
      <c r="F40" s="27"/>
      <c r="G40" s="27"/>
      <c r="H40" s="27"/>
      <c r="I40" s="27"/>
      <c r="J40" s="27"/>
      <c r="K40" s="27"/>
      <c r="L40" s="27"/>
      <c r="M40" s="27"/>
      <c r="N40" s="27"/>
      <c r="O40" s="27"/>
    </row>
    <row r="41" spans="1:15" s="5" customFormat="1" ht="20.25" x14ac:dyDescent="0.25">
      <c r="A41" s="27"/>
      <c r="B41" s="27"/>
      <c r="C41" s="28"/>
      <c r="D41" s="28"/>
      <c r="E41" s="27"/>
      <c r="F41" s="27"/>
      <c r="G41" s="27"/>
      <c r="H41" s="27"/>
      <c r="I41" s="27"/>
      <c r="J41" s="27"/>
      <c r="K41" s="27"/>
      <c r="L41" s="27"/>
      <c r="M41" s="27"/>
      <c r="N41" s="27"/>
      <c r="O41" s="27"/>
    </row>
    <row r="42" spans="1:15" s="5" customFormat="1" ht="20.25" x14ac:dyDescent="0.25">
      <c r="A42" s="27"/>
      <c r="B42" s="27"/>
      <c r="C42" s="28"/>
      <c r="D42" s="28"/>
      <c r="E42" s="27"/>
      <c r="F42" s="27"/>
      <c r="G42" s="27"/>
      <c r="H42" s="27"/>
      <c r="I42" s="27"/>
      <c r="J42" s="27"/>
      <c r="K42" s="27"/>
      <c r="L42" s="27"/>
      <c r="M42" s="27"/>
      <c r="N42" s="27"/>
      <c r="O42" s="27"/>
    </row>
    <row r="43" spans="1:15" s="5" customFormat="1" ht="20.25" x14ac:dyDescent="0.25">
      <c r="A43" s="27"/>
      <c r="B43" s="27"/>
      <c r="C43" s="28"/>
      <c r="D43" s="28"/>
      <c r="E43" s="27"/>
      <c r="F43" s="27"/>
      <c r="G43" s="27"/>
      <c r="H43" s="27"/>
      <c r="I43" s="27"/>
      <c r="J43" s="27"/>
      <c r="K43" s="27"/>
      <c r="L43" s="27"/>
      <c r="M43" s="27"/>
      <c r="N43" s="27"/>
      <c r="O43" s="27"/>
    </row>
    <row r="44" spans="1:15" s="5" customFormat="1" ht="20.25" x14ac:dyDescent="0.25">
      <c r="A44" s="27"/>
      <c r="C44" s="31"/>
      <c r="D44" s="31"/>
    </row>
    <row r="45" spans="1:15" s="5" customFormat="1" ht="20.25" x14ac:dyDescent="0.25">
      <c r="A45" s="27"/>
      <c r="C45" s="31"/>
      <c r="D45" s="31"/>
    </row>
    <row r="46" spans="1:15" s="5" customFormat="1" ht="20.25" x14ac:dyDescent="0.25">
      <c r="A46" s="27"/>
      <c r="C46" s="31"/>
      <c r="D46" s="31"/>
    </row>
    <row r="47" spans="1:15" s="5" customFormat="1" ht="20.25" x14ac:dyDescent="0.25">
      <c r="A47" s="27"/>
      <c r="C47" s="31"/>
      <c r="D47" s="31"/>
    </row>
    <row r="48" spans="1:15" s="5" customFormat="1" ht="20.25" x14ac:dyDescent="0.25">
      <c r="A48" s="27"/>
      <c r="C48" s="31"/>
      <c r="D48" s="31"/>
    </row>
    <row r="49" spans="1:4" s="5" customFormat="1" ht="20.25" x14ac:dyDescent="0.25">
      <c r="A49" s="27"/>
      <c r="C49" s="31"/>
      <c r="D49" s="31"/>
    </row>
    <row r="50" spans="1:4" s="5" customFormat="1" ht="20.25" x14ac:dyDescent="0.25">
      <c r="A50" s="27"/>
      <c r="C50" s="31"/>
      <c r="D50" s="31"/>
    </row>
    <row r="51" spans="1:4" s="5" customFormat="1" ht="20.25" x14ac:dyDescent="0.25">
      <c r="A51" s="27"/>
      <c r="C51" s="31"/>
      <c r="D51" s="31"/>
    </row>
    <row r="52" spans="1:4" s="5" customFormat="1" ht="20.25" x14ac:dyDescent="0.25">
      <c r="A52" s="27"/>
      <c r="C52" s="31"/>
      <c r="D52" s="31"/>
    </row>
    <row r="53" spans="1:4" s="5" customFormat="1" ht="20.25" x14ac:dyDescent="0.25">
      <c r="A53" s="27"/>
      <c r="C53" s="31"/>
      <c r="D53" s="31"/>
    </row>
    <row r="54" spans="1:4" s="5" customFormat="1" ht="20.25" x14ac:dyDescent="0.25">
      <c r="A54" s="27"/>
      <c r="C54" s="31"/>
      <c r="D54" s="31"/>
    </row>
    <row r="55" spans="1:4" s="5" customFormat="1" ht="20.25" x14ac:dyDescent="0.25">
      <c r="A55" s="27"/>
      <c r="C55" s="31"/>
      <c r="D55" s="31"/>
    </row>
    <row r="56" spans="1:4" s="5" customFormat="1" ht="20.25" x14ac:dyDescent="0.25">
      <c r="A56" s="27"/>
      <c r="C56" s="31"/>
      <c r="D56" s="31"/>
    </row>
    <row r="57" spans="1:4" s="5" customFormat="1" ht="20.25" x14ac:dyDescent="0.25">
      <c r="A57" s="27"/>
      <c r="C57" s="31"/>
      <c r="D57" s="31"/>
    </row>
    <row r="58" spans="1:4" ht="20.25" x14ac:dyDescent="0.25">
      <c r="A58" s="25"/>
      <c r="B58" s="2"/>
      <c r="C58" s="7"/>
      <c r="D58" s="7"/>
    </row>
    <row r="59" spans="1:4" ht="20.25" x14ac:dyDescent="0.25">
      <c r="A59" s="25"/>
      <c r="B59" s="2"/>
      <c r="C59" s="7"/>
      <c r="D59" s="7"/>
    </row>
    <row r="60" spans="1:4" ht="20.25" x14ac:dyDescent="0.25">
      <c r="A60" s="25"/>
      <c r="B60" s="2"/>
      <c r="C60" s="7"/>
      <c r="D60" s="7"/>
    </row>
    <row r="61" spans="1:4" ht="20.25" x14ac:dyDescent="0.25">
      <c r="A61" s="25"/>
      <c r="B61" s="2"/>
      <c r="C61" s="7"/>
      <c r="D61" s="7"/>
    </row>
    <row r="62" spans="1:4" ht="20.25" x14ac:dyDescent="0.25">
      <c r="A62" s="25"/>
      <c r="B62" s="2"/>
      <c r="C62" s="7"/>
      <c r="D62" s="7"/>
    </row>
    <row r="63" spans="1:4" ht="20.25" x14ac:dyDescent="0.25">
      <c r="A63" s="25"/>
      <c r="B63" s="2"/>
      <c r="C63" s="7"/>
      <c r="D63" s="7"/>
    </row>
    <row r="64" spans="1:4" ht="20.25" x14ac:dyDescent="0.25">
      <c r="A64" s="25"/>
      <c r="B64" s="2"/>
      <c r="C64" s="7"/>
      <c r="D64" s="7"/>
    </row>
    <row r="65" spans="1:4" ht="20.25" x14ac:dyDescent="0.25">
      <c r="A65" s="25"/>
      <c r="B65" s="2"/>
      <c r="C65" s="7"/>
      <c r="D65" s="7"/>
    </row>
    <row r="66" spans="1:4" ht="20.25" x14ac:dyDescent="0.25">
      <c r="A66" s="25"/>
      <c r="B66" s="2"/>
      <c r="C66" s="7"/>
      <c r="D66" s="7"/>
    </row>
    <row r="67" spans="1:4" ht="20.25" x14ac:dyDescent="0.25">
      <c r="A67" s="25"/>
      <c r="B67" s="2"/>
      <c r="C67" s="7"/>
      <c r="D67" s="7"/>
    </row>
    <row r="68" spans="1:4" ht="20.25" x14ac:dyDescent="0.25">
      <c r="A68" s="25"/>
      <c r="B68" s="2"/>
      <c r="C68" s="7"/>
      <c r="D68" s="7"/>
    </row>
    <row r="69" spans="1:4" ht="20.25" x14ac:dyDescent="0.25">
      <c r="A69" s="25"/>
      <c r="B69" s="2"/>
      <c r="C69" s="7"/>
      <c r="D69" s="7"/>
    </row>
    <row r="70" spans="1:4" ht="20.25" x14ac:dyDescent="0.25">
      <c r="A70" s="25"/>
      <c r="B70" s="2"/>
      <c r="C70" s="7"/>
      <c r="D70" s="7"/>
    </row>
    <row r="71" spans="1:4" ht="20.25" x14ac:dyDescent="0.25">
      <c r="A71" s="25"/>
      <c r="B71" s="2"/>
      <c r="C71" s="7"/>
      <c r="D71" s="7"/>
    </row>
    <row r="72" spans="1:4" ht="20.25" x14ac:dyDescent="0.25">
      <c r="A72" s="25"/>
      <c r="B72" s="2"/>
      <c r="C72" s="7"/>
      <c r="D72" s="7"/>
    </row>
    <row r="73" spans="1:4" ht="20.25" x14ac:dyDescent="0.25">
      <c r="A73" s="25"/>
      <c r="B73" s="2"/>
      <c r="C73" s="7"/>
      <c r="D73" s="7"/>
    </row>
    <row r="74" spans="1:4" ht="20.25" x14ac:dyDescent="0.25">
      <c r="A74" s="25"/>
      <c r="B74" s="2"/>
      <c r="C74" s="7"/>
      <c r="D74" s="7"/>
    </row>
    <row r="75" spans="1:4" ht="20.25" x14ac:dyDescent="0.25">
      <c r="A75" s="25"/>
      <c r="B75" s="2"/>
      <c r="C75" s="7"/>
      <c r="D75" s="7"/>
    </row>
    <row r="76" spans="1:4" ht="20.25" x14ac:dyDescent="0.25">
      <c r="A76" s="25"/>
      <c r="B76" s="2"/>
      <c r="C76" s="7"/>
      <c r="D76" s="7"/>
    </row>
    <row r="77" spans="1:4" ht="20.25" x14ac:dyDescent="0.25">
      <c r="A77" s="25"/>
      <c r="B77" s="2"/>
      <c r="C77" s="7"/>
      <c r="D77" s="7"/>
    </row>
    <row r="78" spans="1:4" ht="20.25" x14ac:dyDescent="0.25">
      <c r="A78" s="25"/>
      <c r="B78" s="2"/>
      <c r="C78" s="7"/>
      <c r="D78" s="7"/>
    </row>
    <row r="79" spans="1:4" ht="20.25" x14ac:dyDescent="0.25">
      <c r="A79" s="25"/>
      <c r="B79" s="2"/>
      <c r="C79" s="7"/>
      <c r="D79" s="7"/>
    </row>
    <row r="80" spans="1:4" ht="20.25" x14ac:dyDescent="0.25">
      <c r="A80" s="25"/>
      <c r="B80" s="2"/>
      <c r="C80" s="7"/>
      <c r="D80" s="7"/>
    </row>
    <row r="81" spans="1:4" ht="20.25" x14ac:dyDescent="0.25">
      <c r="A81" s="25"/>
      <c r="B81" s="2"/>
      <c r="C81" s="7"/>
      <c r="D81" s="7"/>
    </row>
    <row r="82" spans="1:4" ht="20.25" x14ac:dyDescent="0.25">
      <c r="A82" s="25"/>
      <c r="B82" s="2"/>
      <c r="C82" s="7"/>
      <c r="D82" s="7"/>
    </row>
    <row r="83" spans="1:4" ht="20.25" x14ac:dyDescent="0.25">
      <c r="A83" s="25"/>
      <c r="B83" s="2"/>
      <c r="C83" s="7"/>
      <c r="D83" s="7"/>
    </row>
    <row r="84" spans="1:4" ht="20.25" x14ac:dyDescent="0.25">
      <c r="A84" s="25"/>
      <c r="B84" s="2"/>
      <c r="C84" s="7"/>
      <c r="D84" s="7"/>
    </row>
    <row r="85" spans="1:4" ht="20.25" x14ac:dyDescent="0.25">
      <c r="A85" s="25"/>
      <c r="B85" s="2"/>
      <c r="C85" s="7"/>
      <c r="D85" s="7"/>
    </row>
    <row r="86" spans="1:4" ht="20.25" x14ac:dyDescent="0.25">
      <c r="A86" s="25"/>
      <c r="B86" s="2"/>
      <c r="C86" s="7"/>
      <c r="D86" s="7"/>
    </row>
    <row r="87" spans="1:4" ht="20.25" x14ac:dyDescent="0.25">
      <c r="A87" s="25"/>
      <c r="B87" s="2"/>
      <c r="C87" s="7"/>
      <c r="D87" s="7"/>
    </row>
    <row r="88" spans="1:4" ht="20.25" x14ac:dyDescent="0.25">
      <c r="A88" s="25"/>
      <c r="B88" s="2"/>
      <c r="C88" s="7"/>
      <c r="D88" s="7"/>
    </row>
    <row r="89" spans="1:4" ht="20.25" x14ac:dyDescent="0.25">
      <c r="A89" s="25"/>
      <c r="B89" s="2"/>
      <c r="C89" s="7"/>
      <c r="D89" s="7"/>
    </row>
    <row r="90" spans="1:4" ht="20.25" x14ac:dyDescent="0.25">
      <c r="A90" s="25"/>
      <c r="B90" s="2"/>
      <c r="C90" s="7"/>
      <c r="D90" s="7"/>
    </row>
    <row r="91" spans="1:4" ht="20.25" x14ac:dyDescent="0.25">
      <c r="A91" s="25"/>
      <c r="B91" s="2"/>
      <c r="C91" s="7"/>
      <c r="D91" s="7"/>
    </row>
    <row r="92" spans="1:4" ht="20.25" x14ac:dyDescent="0.25">
      <c r="A92" s="25"/>
      <c r="B92" s="2"/>
      <c r="C92" s="7"/>
      <c r="D92" s="7"/>
    </row>
    <row r="93" spans="1:4" ht="20.25" x14ac:dyDescent="0.25">
      <c r="A93" s="25"/>
      <c r="B93" s="2"/>
      <c r="C93" s="7"/>
      <c r="D93" s="7"/>
    </row>
    <row r="94" spans="1:4" ht="20.25" x14ac:dyDescent="0.25">
      <c r="A94" s="25"/>
      <c r="B94" s="2"/>
      <c r="C94" s="7"/>
      <c r="D94" s="7"/>
    </row>
    <row r="95" spans="1:4" ht="20.25" x14ac:dyDescent="0.25">
      <c r="A95" s="25"/>
      <c r="B95" s="2"/>
      <c r="C95" s="7"/>
      <c r="D95" s="7"/>
    </row>
    <row r="96" spans="1:4" ht="20.25" x14ac:dyDescent="0.25">
      <c r="A96" s="25"/>
      <c r="B96" s="2"/>
      <c r="C96" s="7"/>
      <c r="D96" s="7"/>
    </row>
    <row r="97" spans="1:4" ht="20.25" x14ac:dyDescent="0.25">
      <c r="A97" s="25"/>
      <c r="B97" s="2"/>
      <c r="C97" s="7"/>
      <c r="D97" s="7"/>
    </row>
    <row r="98" spans="1:4" ht="20.25" x14ac:dyDescent="0.25">
      <c r="A98" s="25"/>
      <c r="B98" s="2"/>
      <c r="C98" s="7"/>
      <c r="D98" s="7"/>
    </row>
    <row r="99" spans="1:4" ht="20.25" x14ac:dyDescent="0.25">
      <c r="A99" s="25"/>
      <c r="B99" s="2"/>
      <c r="C99" s="7"/>
      <c r="D99" s="7"/>
    </row>
    <row r="100" spans="1:4" ht="20.25" x14ac:dyDescent="0.25">
      <c r="A100" s="25"/>
      <c r="B100" s="2"/>
      <c r="C100" s="7"/>
      <c r="D100" s="7"/>
    </row>
    <row r="101" spans="1:4" ht="20.25" x14ac:dyDescent="0.25">
      <c r="A101" s="25"/>
      <c r="B101" s="2"/>
      <c r="C101" s="7"/>
      <c r="D101" s="7"/>
    </row>
    <row r="102" spans="1:4" ht="20.25" x14ac:dyDescent="0.25">
      <c r="A102" s="25"/>
      <c r="B102" s="2"/>
      <c r="C102" s="7"/>
      <c r="D102" s="7"/>
    </row>
    <row r="103" spans="1:4" ht="20.25" x14ac:dyDescent="0.25">
      <c r="A103" s="25"/>
      <c r="B103" s="2"/>
      <c r="C103" s="7"/>
      <c r="D103" s="7"/>
    </row>
    <row r="104" spans="1:4" ht="20.25" x14ac:dyDescent="0.25">
      <c r="A104" s="25"/>
      <c r="B104" s="2"/>
      <c r="C104" s="7"/>
      <c r="D104" s="7"/>
    </row>
    <row r="105" spans="1:4" ht="20.25" x14ac:dyDescent="0.25">
      <c r="A105" s="25"/>
      <c r="B105" s="2"/>
      <c r="C105" s="7"/>
      <c r="D105" s="7"/>
    </row>
    <row r="106" spans="1:4" ht="20.25" x14ac:dyDescent="0.25">
      <c r="A106" s="25"/>
      <c r="B106" s="2"/>
      <c r="C106" s="7"/>
      <c r="D106" s="7"/>
    </row>
    <row r="107" spans="1:4" ht="20.25" x14ac:dyDescent="0.25">
      <c r="A107" s="25"/>
      <c r="B107" s="2"/>
      <c r="C107" s="7"/>
      <c r="D107" s="7"/>
    </row>
    <row r="108" spans="1:4" ht="20.25" x14ac:dyDescent="0.25">
      <c r="A108" s="25"/>
      <c r="B108" s="2"/>
      <c r="C108" s="7"/>
      <c r="D108" s="7"/>
    </row>
    <row r="109" spans="1:4" ht="20.25" x14ac:dyDescent="0.25">
      <c r="A109" s="25"/>
      <c r="B109" s="2"/>
      <c r="C109" s="7"/>
      <c r="D109" s="7"/>
    </row>
    <row r="110" spans="1:4" ht="20.25" x14ac:dyDescent="0.25">
      <c r="A110" s="25"/>
      <c r="B110" s="2"/>
      <c r="C110" s="7"/>
      <c r="D110" s="7"/>
    </row>
    <row r="111" spans="1:4" ht="20.25" x14ac:dyDescent="0.25">
      <c r="A111" s="25"/>
      <c r="B111" s="2"/>
      <c r="C111" s="7"/>
      <c r="D111" s="7"/>
    </row>
    <row r="112" spans="1:4" ht="20.25" x14ac:dyDescent="0.25">
      <c r="A112" s="25"/>
      <c r="B112" s="2"/>
      <c r="C112" s="7"/>
      <c r="D112" s="7"/>
    </row>
    <row r="113" spans="1:4" ht="20.25" x14ac:dyDescent="0.25">
      <c r="A113" s="25"/>
      <c r="B113" s="2"/>
      <c r="C113" s="7"/>
      <c r="D113" s="7"/>
    </row>
    <row r="114" spans="1:4" ht="20.25" x14ac:dyDescent="0.25">
      <c r="A114" s="25"/>
      <c r="B114" s="2"/>
      <c r="C114" s="7"/>
      <c r="D114" s="7"/>
    </row>
    <row r="115" spans="1:4" ht="20.25" x14ac:dyDescent="0.25">
      <c r="A115" s="25"/>
      <c r="B115" s="2"/>
      <c r="C115" s="7"/>
      <c r="D115" s="7"/>
    </row>
    <row r="116" spans="1:4" ht="20.25" x14ac:dyDescent="0.25">
      <c r="A116" s="25"/>
      <c r="B116" s="2"/>
      <c r="C116" s="7"/>
      <c r="D116" s="7"/>
    </row>
    <row r="117" spans="1:4" ht="20.25" x14ac:dyDescent="0.25">
      <c r="A117" s="25"/>
      <c r="B117" s="2"/>
      <c r="C117" s="7"/>
      <c r="D117" s="7"/>
    </row>
    <row r="118" spans="1:4" ht="20.25" x14ac:dyDescent="0.25">
      <c r="A118" s="25"/>
      <c r="B118" s="2"/>
      <c r="C118" s="7"/>
      <c r="D118" s="7"/>
    </row>
    <row r="119" spans="1:4" ht="20.25" x14ac:dyDescent="0.25">
      <c r="A119" s="25"/>
      <c r="B119" s="2"/>
      <c r="C119" s="7"/>
      <c r="D119" s="7"/>
    </row>
    <row r="120" spans="1:4" ht="20.25" x14ac:dyDescent="0.25">
      <c r="A120" s="25"/>
      <c r="B120" s="2"/>
      <c r="C120" s="7"/>
      <c r="D120" s="7"/>
    </row>
    <row r="121" spans="1:4" ht="20.25" x14ac:dyDescent="0.25">
      <c r="A121" s="25"/>
      <c r="B121" s="2"/>
      <c r="C121" s="7"/>
      <c r="D121" s="7"/>
    </row>
    <row r="122" spans="1:4" ht="20.25" x14ac:dyDescent="0.25">
      <c r="A122" s="25"/>
      <c r="B122" s="2"/>
      <c r="C122" s="7"/>
      <c r="D122" s="7"/>
    </row>
    <row r="123" spans="1:4" ht="20.25" x14ac:dyDescent="0.25">
      <c r="A123" s="25"/>
      <c r="B123" s="2"/>
      <c r="C123" s="7"/>
      <c r="D123" s="7"/>
    </row>
    <row r="124" spans="1:4" ht="20.25" x14ac:dyDescent="0.25">
      <c r="A124" s="25"/>
      <c r="B124" s="2"/>
      <c r="C124" s="7"/>
      <c r="D124" s="7"/>
    </row>
    <row r="125" spans="1:4" ht="20.25" x14ac:dyDescent="0.25">
      <c r="A125" s="25"/>
      <c r="B125" s="2"/>
      <c r="C125" s="7"/>
      <c r="D125" s="7"/>
    </row>
    <row r="126" spans="1:4" ht="20.25" x14ac:dyDescent="0.25">
      <c r="A126" s="25"/>
      <c r="B126" s="2"/>
      <c r="C126" s="7"/>
      <c r="D126" s="7"/>
    </row>
    <row r="127" spans="1:4" ht="20.25" x14ac:dyDescent="0.25">
      <c r="A127" s="25"/>
      <c r="B127" s="2"/>
      <c r="C127" s="7"/>
      <c r="D127" s="7"/>
    </row>
    <row r="128" spans="1:4" ht="20.25" x14ac:dyDescent="0.25">
      <c r="A128" s="25"/>
      <c r="B128" s="2"/>
      <c r="C128" s="7"/>
      <c r="D128" s="7"/>
    </row>
    <row r="129" spans="1:4" ht="20.25" x14ac:dyDescent="0.25">
      <c r="A129" s="25"/>
      <c r="B129" s="2"/>
      <c r="C129" s="7"/>
      <c r="D129" s="7"/>
    </row>
    <row r="130" spans="1:4" ht="20.25" x14ac:dyDescent="0.25">
      <c r="A130" s="25"/>
      <c r="B130" s="2"/>
      <c r="C130" s="7"/>
      <c r="D130" s="7"/>
    </row>
    <row r="131" spans="1:4" ht="20.25" x14ac:dyDescent="0.25">
      <c r="A131" s="25"/>
      <c r="B131" s="2"/>
      <c r="C131" s="7"/>
      <c r="D131" s="7"/>
    </row>
    <row r="132" spans="1:4" ht="20.25" x14ac:dyDescent="0.25">
      <c r="A132" s="25"/>
      <c r="B132" s="2"/>
      <c r="C132" s="7"/>
      <c r="D132" s="7"/>
    </row>
    <row r="133" spans="1:4" ht="20.25" x14ac:dyDescent="0.25">
      <c r="A133" s="25"/>
      <c r="B133" s="2"/>
      <c r="C133" s="7"/>
      <c r="D133" s="7"/>
    </row>
    <row r="134" spans="1:4" ht="20.25" x14ac:dyDescent="0.25">
      <c r="A134" s="25"/>
      <c r="B134" s="2"/>
      <c r="C134" s="7"/>
      <c r="D134" s="7"/>
    </row>
    <row r="135" spans="1:4" ht="20.25" x14ac:dyDescent="0.25">
      <c r="A135" s="25"/>
      <c r="B135" s="2"/>
      <c r="C135" s="7"/>
      <c r="D135" s="7"/>
    </row>
    <row r="136" spans="1:4" ht="20.25" x14ac:dyDescent="0.25">
      <c r="A136" s="25"/>
      <c r="B136" s="2"/>
      <c r="C136" s="7"/>
      <c r="D136" s="7"/>
    </row>
    <row r="137" spans="1:4" ht="20.25" x14ac:dyDescent="0.25">
      <c r="A137" s="25"/>
      <c r="B137" s="2"/>
      <c r="C137" s="7"/>
      <c r="D137" s="7"/>
    </row>
    <row r="138" spans="1:4" ht="20.25" x14ac:dyDescent="0.25">
      <c r="A138" s="25"/>
      <c r="B138" s="2"/>
      <c r="C138" s="7"/>
      <c r="D138" s="7"/>
    </row>
    <row r="139" spans="1:4" ht="20.25" x14ac:dyDescent="0.25">
      <c r="A139" s="25"/>
      <c r="B139" s="2"/>
      <c r="C139" s="7"/>
      <c r="D139" s="7"/>
    </row>
    <row r="140" spans="1:4" ht="20.25" x14ac:dyDescent="0.25">
      <c r="A140" s="25"/>
      <c r="B140" s="2"/>
      <c r="C140" s="7"/>
      <c r="D140" s="7"/>
    </row>
    <row r="141" spans="1:4" ht="20.25" x14ac:dyDescent="0.25">
      <c r="A141" s="25"/>
      <c r="B141" s="2"/>
      <c r="C141" s="7"/>
      <c r="D141" s="7"/>
    </row>
    <row r="142" spans="1:4" ht="20.25" x14ac:dyDescent="0.25">
      <c r="A142" s="25"/>
      <c r="B142" s="2"/>
      <c r="C142" s="7"/>
      <c r="D142" s="7"/>
    </row>
    <row r="143" spans="1:4" ht="20.25" x14ac:dyDescent="0.25">
      <c r="A143" s="25"/>
      <c r="B143" s="2"/>
      <c r="C143" s="7"/>
      <c r="D143" s="7"/>
    </row>
    <row r="144" spans="1:4" ht="20.25" x14ac:dyDescent="0.25">
      <c r="A144" s="25"/>
      <c r="B144" s="2"/>
      <c r="C144" s="7"/>
      <c r="D144" s="7"/>
    </row>
    <row r="145" spans="1:4" ht="20.25" x14ac:dyDescent="0.25">
      <c r="A145" s="25"/>
      <c r="B145" s="2"/>
      <c r="C145" s="7"/>
      <c r="D145" s="7"/>
    </row>
    <row r="146" spans="1:4" ht="20.25" x14ac:dyDescent="0.25">
      <c r="A146" s="25"/>
      <c r="B146" s="2"/>
      <c r="C146" s="7"/>
      <c r="D146" s="7"/>
    </row>
    <row r="147" spans="1:4" ht="20.25" x14ac:dyDescent="0.25">
      <c r="A147" s="25"/>
      <c r="B147" s="2"/>
      <c r="C147" s="7"/>
      <c r="D147" s="7"/>
    </row>
    <row r="148" spans="1:4" ht="20.25" x14ac:dyDescent="0.25">
      <c r="A148" s="25"/>
      <c r="B148" s="2"/>
      <c r="C148" s="7"/>
      <c r="D148" s="7"/>
    </row>
    <row r="149" spans="1:4" ht="20.25" x14ac:dyDescent="0.25">
      <c r="A149" s="25"/>
      <c r="B149" s="2"/>
      <c r="C149" s="7"/>
      <c r="D149" s="7"/>
    </row>
    <row r="150" spans="1:4" ht="20.25" x14ac:dyDescent="0.25">
      <c r="A150" s="25"/>
      <c r="B150" s="2"/>
      <c r="C150" s="7"/>
      <c r="D150" s="7"/>
    </row>
    <row r="151" spans="1:4" ht="20.25" x14ac:dyDescent="0.25">
      <c r="A151" s="25"/>
      <c r="B151" s="2"/>
      <c r="C151" s="7"/>
      <c r="D151" s="7"/>
    </row>
    <row r="152" spans="1:4" ht="20.25" x14ac:dyDescent="0.25">
      <c r="A152" s="25"/>
      <c r="B152" s="2"/>
      <c r="C152" s="7"/>
      <c r="D152" s="7"/>
    </row>
    <row r="153" spans="1:4" ht="20.25" x14ac:dyDescent="0.25">
      <c r="A153" s="25"/>
      <c r="B153" s="2"/>
      <c r="C153" s="7"/>
      <c r="D153" s="7"/>
    </row>
    <row r="154" spans="1:4" ht="20.25" x14ac:dyDescent="0.25">
      <c r="A154" s="25"/>
      <c r="B154" s="2"/>
      <c r="C154" s="7"/>
      <c r="D154" s="7"/>
    </row>
    <row r="155" spans="1:4" ht="20.25" x14ac:dyDescent="0.25">
      <c r="A155" s="25"/>
      <c r="B155" s="2"/>
      <c r="C155" s="7"/>
      <c r="D155" s="7"/>
    </row>
    <row r="156" spans="1:4" ht="20.25" x14ac:dyDescent="0.25">
      <c r="A156" s="25"/>
      <c r="B156" s="2"/>
      <c r="C156" s="7"/>
      <c r="D156" s="7"/>
    </row>
    <row r="157" spans="1:4" ht="20.25" x14ac:dyDescent="0.25">
      <c r="A157" s="25"/>
      <c r="B157" s="2"/>
      <c r="C157" s="7"/>
      <c r="D157" s="7"/>
    </row>
    <row r="158" spans="1:4" ht="20.25" x14ac:dyDescent="0.25">
      <c r="A158" s="25"/>
      <c r="B158" s="2"/>
      <c r="C158" s="7"/>
      <c r="D158" s="7"/>
    </row>
    <row r="159" spans="1:4" ht="20.25" x14ac:dyDescent="0.25">
      <c r="A159" s="25"/>
      <c r="B159" s="2"/>
      <c r="C159" s="7"/>
      <c r="D159" s="7"/>
    </row>
    <row r="160" spans="1:4" ht="20.25" x14ac:dyDescent="0.25">
      <c r="A160" s="25"/>
      <c r="B160" s="2"/>
      <c r="C160" s="7"/>
      <c r="D160" s="7"/>
    </row>
    <row r="161" spans="1:4" ht="20.25" x14ac:dyDescent="0.25">
      <c r="A161" s="25"/>
      <c r="B161" s="2"/>
      <c r="C161" s="7"/>
      <c r="D161" s="7"/>
    </row>
    <row r="162" spans="1:4" ht="20.25" x14ac:dyDescent="0.25">
      <c r="A162" s="25"/>
      <c r="B162" s="2"/>
      <c r="C162" s="7"/>
      <c r="D162" s="7"/>
    </row>
    <row r="163" spans="1:4" ht="20.25" x14ac:dyDescent="0.25">
      <c r="A163" s="25"/>
      <c r="B163" s="2"/>
      <c r="C163" s="7"/>
      <c r="D163" s="7"/>
    </row>
    <row r="164" spans="1:4" ht="20.25" x14ac:dyDescent="0.25">
      <c r="A164" s="25"/>
      <c r="B164" s="2"/>
      <c r="C164" s="7"/>
      <c r="D164" s="7"/>
    </row>
    <row r="165" spans="1:4" ht="20.25" x14ac:dyDescent="0.25">
      <c r="A165" s="25"/>
      <c r="B165" s="2"/>
      <c r="C165" s="7"/>
      <c r="D165" s="7"/>
    </row>
    <row r="166" spans="1:4" ht="20.25" x14ac:dyDescent="0.25">
      <c r="A166" s="25"/>
      <c r="B166" s="2"/>
      <c r="C166" s="7"/>
      <c r="D166" s="7"/>
    </row>
    <row r="167" spans="1:4" ht="20.25" x14ac:dyDescent="0.25">
      <c r="A167" s="25"/>
      <c r="B167" s="2"/>
      <c r="C167" s="7"/>
      <c r="D167" s="7"/>
    </row>
    <row r="168" spans="1:4" ht="20.25" x14ac:dyDescent="0.25">
      <c r="A168" s="25"/>
      <c r="B168" s="2"/>
      <c r="C168" s="7"/>
      <c r="D168" s="7"/>
    </row>
    <row r="169" spans="1:4" ht="20.25" x14ac:dyDescent="0.25">
      <c r="A169" s="25"/>
      <c r="B169" s="2"/>
      <c r="C169" s="7"/>
      <c r="D169" s="7"/>
    </row>
    <row r="170" spans="1:4" ht="20.25" x14ac:dyDescent="0.25">
      <c r="A170" s="25"/>
      <c r="B170" s="2"/>
      <c r="C170" s="7"/>
      <c r="D170" s="7"/>
    </row>
    <row r="171" spans="1:4" ht="20.25" x14ac:dyDescent="0.25">
      <c r="A171" s="25"/>
      <c r="B171" s="2"/>
      <c r="C171" s="7"/>
      <c r="D171" s="7"/>
    </row>
    <row r="172" spans="1:4" ht="20.25" x14ac:dyDescent="0.25">
      <c r="A172" s="25"/>
      <c r="B172" s="2"/>
      <c r="C172" s="7"/>
      <c r="D172" s="7"/>
    </row>
    <row r="173" spans="1:4" ht="20.25" x14ac:dyDescent="0.25">
      <c r="A173" s="25"/>
      <c r="B173" s="2"/>
      <c r="C173" s="7"/>
      <c r="D173" s="7"/>
    </row>
    <row r="174" spans="1:4" ht="20.25" x14ac:dyDescent="0.25">
      <c r="A174" s="25"/>
      <c r="B174" s="2"/>
      <c r="C174" s="7"/>
      <c r="D174" s="7"/>
    </row>
    <row r="175" spans="1:4" ht="20.25" x14ac:dyDescent="0.25">
      <c r="A175" s="25"/>
      <c r="B175" s="2"/>
      <c r="C175" s="7"/>
      <c r="D175" s="7"/>
    </row>
    <row r="176" spans="1:4" ht="20.25" x14ac:dyDescent="0.25">
      <c r="A176" s="25"/>
      <c r="B176" s="2"/>
      <c r="C176" s="7"/>
      <c r="D176" s="7"/>
    </row>
    <row r="177" spans="1:4" ht="20.25" x14ac:dyDescent="0.25">
      <c r="A177" s="25"/>
      <c r="B177" s="2"/>
      <c r="C177" s="7"/>
      <c r="D177" s="7"/>
    </row>
    <row r="178" spans="1:4" ht="20.25" x14ac:dyDescent="0.25">
      <c r="A178" s="25"/>
      <c r="B178" s="2"/>
      <c r="C178" s="7"/>
      <c r="D178" s="7"/>
    </row>
    <row r="179" spans="1:4" ht="20.25" x14ac:dyDescent="0.25">
      <c r="A179" s="25"/>
      <c r="B179" s="2"/>
      <c r="C179" s="7"/>
      <c r="D179" s="7"/>
    </row>
    <row r="180" spans="1:4" ht="20.25" x14ac:dyDescent="0.25">
      <c r="A180" s="25"/>
      <c r="B180" s="2"/>
      <c r="C180" s="7"/>
      <c r="D180" s="7"/>
    </row>
    <row r="181" spans="1:4" ht="20.25" x14ac:dyDescent="0.25">
      <c r="A181" s="25"/>
      <c r="B181" s="2"/>
      <c r="C181" s="7"/>
      <c r="D181" s="7"/>
    </row>
    <row r="182" spans="1:4" ht="20.25" x14ac:dyDescent="0.25">
      <c r="A182" s="25"/>
      <c r="B182" s="2"/>
      <c r="C182" s="7"/>
      <c r="D182" s="7"/>
    </row>
    <row r="183" spans="1:4" ht="20.25" x14ac:dyDescent="0.25">
      <c r="A183" s="25"/>
      <c r="B183" s="2"/>
      <c r="C183" s="7"/>
      <c r="D183" s="7"/>
    </row>
    <row r="184" spans="1:4" ht="20.25" x14ac:dyDescent="0.25">
      <c r="A184" s="25"/>
      <c r="B184" s="2"/>
      <c r="C184" s="7"/>
      <c r="D184" s="7"/>
    </row>
    <row r="185" spans="1:4" ht="20.25" x14ac:dyDescent="0.25">
      <c r="A185" s="25"/>
      <c r="B185" s="2"/>
      <c r="C185" s="7"/>
      <c r="D185" s="7"/>
    </row>
    <row r="186" spans="1:4" ht="20.25" x14ac:dyDescent="0.25">
      <c r="A186" s="25"/>
      <c r="B186" s="2"/>
      <c r="C186" s="7"/>
      <c r="D186" s="7"/>
    </row>
    <row r="187" spans="1:4" ht="20.25" x14ac:dyDescent="0.25">
      <c r="A187" s="25"/>
      <c r="B187" s="2"/>
      <c r="C187" s="7"/>
      <c r="D187" s="7"/>
    </row>
    <row r="188" spans="1:4" ht="20.25" x14ac:dyDescent="0.25">
      <c r="A188" s="25"/>
      <c r="B188" s="2"/>
      <c r="C188" s="7"/>
      <c r="D188" s="7"/>
    </row>
    <row r="189" spans="1:4" ht="20.25" x14ac:dyDescent="0.25">
      <c r="A189" s="25"/>
      <c r="B189" s="2"/>
      <c r="C189" s="7"/>
      <c r="D189" s="7"/>
    </row>
    <row r="190" spans="1:4" ht="20.25" x14ac:dyDescent="0.25">
      <c r="A190" s="25"/>
      <c r="B190" s="2"/>
      <c r="C190" s="7"/>
      <c r="D190" s="7"/>
    </row>
    <row r="191" spans="1:4" ht="20.25" x14ac:dyDescent="0.25">
      <c r="A191" s="25"/>
      <c r="B191" s="2"/>
      <c r="C191" s="7"/>
      <c r="D191" s="7"/>
    </row>
    <row r="192" spans="1:4" ht="20.25" x14ac:dyDescent="0.25">
      <c r="A192" s="25"/>
      <c r="B192" s="2"/>
      <c r="C192" s="7"/>
      <c r="D192" s="7"/>
    </row>
    <row r="193" spans="1:6" ht="20.25" x14ac:dyDescent="0.25">
      <c r="A193" s="25"/>
      <c r="B193" s="2"/>
      <c r="C193" s="7"/>
      <c r="D193" s="7"/>
    </row>
    <row r="194" spans="1:6" ht="20.25" x14ac:dyDescent="0.25">
      <c r="A194" s="25"/>
      <c r="B194" s="2"/>
      <c r="C194" s="7"/>
      <c r="D194" s="7"/>
    </row>
    <row r="195" spans="1:6" ht="20.25" x14ac:dyDescent="0.25">
      <c r="A195" s="25"/>
      <c r="B195" s="2"/>
      <c r="C195" s="7"/>
      <c r="D195" s="7"/>
    </row>
    <row r="196" spans="1:6" ht="20.25" x14ac:dyDescent="0.25">
      <c r="A196" s="25"/>
      <c r="B196" s="2"/>
      <c r="C196" s="7"/>
      <c r="D196" s="7"/>
    </row>
    <row r="197" spans="1:6" ht="20.25" x14ac:dyDescent="0.25">
      <c r="A197" s="25"/>
      <c r="B197" s="2"/>
      <c r="C197" s="7"/>
      <c r="D197" s="7"/>
    </row>
    <row r="198" spans="1:6" ht="20.25" x14ac:dyDescent="0.25">
      <c r="A198" s="25"/>
      <c r="B198" s="2"/>
      <c r="C198" s="7"/>
      <c r="D198" s="7"/>
    </row>
    <row r="199" spans="1:6" ht="20.25" x14ac:dyDescent="0.25">
      <c r="A199" s="25"/>
      <c r="B199" s="2"/>
      <c r="C199" s="7"/>
      <c r="D199" s="7"/>
    </row>
    <row r="200" spans="1:6" x14ac:dyDescent="0.25">
      <c r="A200" s="9"/>
      <c r="B200" s="2"/>
      <c r="C200" s="2"/>
      <c r="D200" s="2"/>
    </row>
    <row r="201" spans="1:6" ht="20.25" hidden="1" x14ac:dyDescent="0.25">
      <c r="A201" s="9"/>
      <c r="B201" s="3" t="s">
        <v>73</v>
      </c>
      <c r="C201" s="3" t="s">
        <v>96</v>
      </c>
      <c r="D201" t="s">
        <v>73</v>
      </c>
      <c r="E201" t="s">
        <v>96</v>
      </c>
      <c r="F201" t="str">
        <f>IF(NOT(ISBLANK(D208)),D208,IF(NOT(ISBLANK(E208)),"     "&amp;E208,FALSE))</f>
        <v>Pérdida Reputacional</v>
      </c>
    </row>
    <row r="202" spans="1:6" ht="21" hidden="1" x14ac:dyDescent="0.35">
      <c r="A202" s="9"/>
      <c r="B202" s="4" t="s">
        <v>75</v>
      </c>
      <c r="C202" s="4" t="s">
        <v>47</v>
      </c>
      <c r="D202" s="5" t="s">
        <v>75</v>
      </c>
      <c r="F202" t="str">
        <f>IF(NOT(ISBLANK(D202)),D202,IF(NOT(ISBLANK(E202)),"     "&amp;E202,FALSE))</f>
        <v>Afectación Económica o presupuestal</v>
      </c>
    </row>
    <row r="203" spans="1:6" ht="21" hidden="1" x14ac:dyDescent="0.35">
      <c r="A203" s="9"/>
      <c r="B203" s="4" t="s">
        <v>75</v>
      </c>
      <c r="C203" s="4" t="s">
        <v>77</v>
      </c>
      <c r="D203" s="5"/>
      <c r="E203" t="s">
        <v>47</v>
      </c>
      <c r="F203" t="str">
        <f t="shared" ref="F203:F207" si="0">IF(NOT(ISBLANK(D203)),D203,IF(NOT(ISBLANK(E203)),"     "&amp;E203,FALSE))</f>
        <v xml:space="preserve">     Afectación menor a 10 SMLMV .</v>
      </c>
    </row>
    <row r="204" spans="1:6" ht="21" hidden="1" x14ac:dyDescent="0.35">
      <c r="A204" s="9"/>
      <c r="B204" s="4" t="s">
        <v>75</v>
      </c>
      <c r="C204" s="4" t="s">
        <v>78</v>
      </c>
      <c r="D204" s="5"/>
      <c r="E204" t="s">
        <v>77</v>
      </c>
      <c r="F204" t="str">
        <f t="shared" si="0"/>
        <v xml:space="preserve">     Entre 10 y 50 SMLMV </v>
      </c>
    </row>
    <row r="205" spans="1:6" ht="21" hidden="1" x14ac:dyDescent="0.35">
      <c r="A205" s="9"/>
      <c r="B205" s="4" t="s">
        <v>75</v>
      </c>
      <c r="C205" s="4" t="s">
        <v>79</v>
      </c>
      <c r="D205" s="5"/>
      <c r="E205" t="s">
        <v>78</v>
      </c>
      <c r="F205" t="str">
        <f t="shared" si="0"/>
        <v xml:space="preserve">     Entre 50 y 100 SMLMV </v>
      </c>
    </row>
    <row r="206" spans="1:6" ht="21" hidden="1" x14ac:dyDescent="0.35">
      <c r="A206" s="9"/>
      <c r="B206" s="4" t="s">
        <v>75</v>
      </c>
      <c r="C206" s="4" t="s">
        <v>80</v>
      </c>
      <c r="D206" s="5"/>
      <c r="E206" t="s">
        <v>79</v>
      </c>
      <c r="F206" t="str">
        <f t="shared" si="0"/>
        <v xml:space="preserve">     Entre 100 y 500 SMLMV </v>
      </c>
    </row>
    <row r="207" spans="1:6" ht="21" hidden="1" x14ac:dyDescent="0.35">
      <c r="A207" s="9"/>
      <c r="B207" s="4" t="s">
        <v>46</v>
      </c>
      <c r="C207" s="4" t="s">
        <v>81</v>
      </c>
      <c r="D207" s="5"/>
      <c r="E207" t="s">
        <v>80</v>
      </c>
      <c r="F207" t="str">
        <f t="shared" si="0"/>
        <v xml:space="preserve">     Mayor a 500 SMLMV </v>
      </c>
    </row>
    <row r="208" spans="1:6" ht="21" hidden="1" x14ac:dyDescent="0.35">
      <c r="A208" s="9"/>
      <c r="B208" s="4" t="s">
        <v>46</v>
      </c>
      <c r="C208" s="4" t="s">
        <v>289</v>
      </c>
      <c r="D208" s="5" t="s">
        <v>46</v>
      </c>
      <c r="F208" t="str">
        <f>IF(NOT(ISBLANK(D209)),D209,IF(NOT(ISBLANK(E209)),"     "&amp;E209,FALSE))</f>
        <v xml:space="preserve">     El riesgo afecta la imagen de alguna área de la organización</v>
      </c>
    </row>
    <row r="209" spans="1:6" ht="21" hidden="1" x14ac:dyDescent="0.35">
      <c r="A209" s="9"/>
      <c r="B209" s="4" t="s">
        <v>46</v>
      </c>
      <c r="C209" s="4" t="s">
        <v>82</v>
      </c>
      <c r="D209" s="5"/>
      <c r="E209" t="s">
        <v>81</v>
      </c>
      <c r="F209" t="str">
        <f>IF(NOT(ISBLANK(D210)),D210,IF(NOT(ISBLANK(E210)),"     "&amp;E210,FALSE))</f>
        <v xml:space="preserve">     El riesgo afecta la imagen de la entidad internamente, de conocimiento general, nivel interno, de junta directiva y accionistas y/o de provedores</v>
      </c>
    </row>
    <row r="210" spans="1:6" ht="21" hidden="1" x14ac:dyDescent="0.35">
      <c r="A210" s="9"/>
      <c r="B210" s="4" t="s">
        <v>46</v>
      </c>
      <c r="C210" s="4" t="s">
        <v>290</v>
      </c>
      <c r="D210" s="5"/>
      <c r="E210" t="s">
        <v>289</v>
      </c>
      <c r="F210" t="str">
        <f>IF(NOT(ISBLANK(D211)),D211,IF(NOT(ISBLANK(E211)),"     "&amp;E211,FALSE))</f>
        <v xml:space="preserve">     El riesgo afecta la imagen de la entidad con algunos usuarios de relevancia frente al logro de los objetivos</v>
      </c>
    </row>
    <row r="211" spans="1:6" ht="21" hidden="1" x14ac:dyDescent="0.35">
      <c r="A211" s="9"/>
      <c r="B211" s="4" t="s">
        <v>46</v>
      </c>
      <c r="C211" s="4" t="s">
        <v>85</v>
      </c>
      <c r="D211" s="5"/>
      <c r="E211" t="s">
        <v>82</v>
      </c>
      <c r="F211" t="str">
        <f>IF(NOT(ISBLANK(D212)),D212,IF(NOT(ISBLANK(E212)),"     "&amp;E212,FALSE))</f>
        <v xml:space="preserve">     El riesgo afecta la imagen de  la entidad con efecto publicitario sostenido a nivel de sector administrativo, nivel departamental o municipal</v>
      </c>
    </row>
    <row r="212" spans="1:6" hidden="1" x14ac:dyDescent="0.25">
      <c r="A212" s="9"/>
      <c r="B212" s="5"/>
      <c r="C212" s="5"/>
      <c r="D212" s="5"/>
      <c r="E212" t="s">
        <v>290</v>
      </c>
      <c r="F212" t="str">
        <f>IF(NOT(ISBLANK(D213)),D213,IF(NOT(ISBLANK(E213)),"     "&amp;E213,FALSE))</f>
        <v xml:space="preserve">     El riesgo afecta la imagen de la entidad a nivel nacional, con efecto publicitarios sostenible a nivel país</v>
      </c>
    </row>
    <row r="213" spans="1:6" hidden="1" x14ac:dyDescent="0.25">
      <c r="A213" s="9"/>
      <c r="B213" s="5" t="e" cm="1">
        <f t="array" aca="1" ref="B213:B215" ca="1">_xlfn.UNIQUE(Tabla13[[#All],[Criterios]])</f>
        <v>#NAME?</v>
      </c>
      <c r="C213" s="5"/>
      <c r="D213" s="5"/>
      <c r="E213" t="s">
        <v>85</v>
      </c>
    </row>
    <row r="214" spans="1:6" hidden="1" x14ac:dyDescent="0.25">
      <c r="A214" s="9"/>
      <c r="B214" s="5" t="e">
        <f ca="1"/>
        <v>#NAME?</v>
      </c>
      <c r="C214" s="5"/>
    </row>
    <row r="215" spans="1:6" hidden="1" x14ac:dyDescent="0.25">
      <c r="B215" s="5" t="e">
        <f ca="1"/>
        <v>#NAME?</v>
      </c>
      <c r="C215" s="5"/>
      <c r="F215" s="8" t="s">
        <v>98</v>
      </c>
    </row>
    <row r="216" spans="1:6" hidden="1" x14ac:dyDescent="0.25">
      <c r="B216" s="1"/>
      <c r="C216" s="1"/>
      <c r="F216" s="8" t="s">
        <v>99</v>
      </c>
    </row>
    <row r="217" spans="1:6" hidden="1" x14ac:dyDescent="0.25">
      <c r="B217" s="1"/>
      <c r="C217" s="1"/>
    </row>
    <row r="218" spans="1:6" x14ac:dyDescent="0.25">
      <c r="B218" s="1"/>
      <c r="C218" s="1"/>
    </row>
    <row r="219" spans="1:6" x14ac:dyDescent="0.25">
      <c r="B219" s="1"/>
      <c r="C219" s="1"/>
      <c r="D219" s="1"/>
    </row>
    <row r="220" spans="1:6" x14ac:dyDescent="0.25">
      <c r="B220" s="1"/>
      <c r="C220" s="1"/>
      <c r="D220" s="1"/>
    </row>
    <row r="221" spans="1:6" x14ac:dyDescent="0.25">
      <c r="B221" s="1"/>
      <c r="C221" s="1"/>
      <c r="D221" s="1"/>
    </row>
    <row r="222" spans="1:6" x14ac:dyDescent="0.25">
      <c r="B222" s="1"/>
      <c r="C222" s="1"/>
      <c r="D222" s="1"/>
    </row>
    <row r="223" spans="1:6" x14ac:dyDescent="0.25">
      <c r="B223" s="1"/>
      <c r="C223" s="1"/>
      <c r="D223" s="1"/>
    </row>
    <row r="224" spans="1:6" x14ac:dyDescent="0.25">
      <c r="B224" s="1"/>
      <c r="C224" s="1"/>
      <c r="D224" s="1"/>
    </row>
  </sheetData>
  <sheetProtection algorithmName="SHA-512" hashValue="XbCFmRXe6aagDR7QJPIjqD1vE+IAQRDai3C+Lu4heQ1Tj4xMkz1TFrn5U9asHu5lmm7tyQlb+GDDyHEe935KfQ==" saltValue="QEOOWzHzNMbOVTNUzMlqrA==" spinCount="100000" sheet="1" objects="1" scenarios="1"/>
  <mergeCells count="1">
    <mergeCell ref="B10:D10"/>
  </mergeCells>
  <dataValidations count="1">
    <dataValidation type="list" allowBlank="1" showInputMessage="1" showErrorMessage="1" sqref="G202">
      <formula1>$F$202:$F$212</formula1>
    </dataValidation>
  </dataValidations>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V n J U W 1 y v f 8 i o A A A A + g A A A B I A H A B D b 2 5 m a W c v U G F j a 2 F n Z S 5 4 b W w g o h g A K K A U A A A A A A A A A A A A A A A A A A A A A A A A A A A A h Y 9 L D o I w G I S v Q r q n L 4 O v / J Q F W 4 k m J s Z t A x U a o R h a L H d z 4 Z G 8 g i S K u n M 5 M 9 / i m 8 f t D s n Q 1 M F V d V a 3 J k Y M U x Q o k 7 e F N m W M e n c K l y g R s J P 5 W Z Y q G G F j 1 4 M t Y l Q 5 d 1 k T 4 r 3 H f o b b r i S c U k a O 2 W a f V 6 q R 6 A P r / 3 C o j X X S 5 A o J O L x k B M d z h i O 2 4 j j i n C + A T A N k 2 n w h P j p j C u S n h L S v X d 8 p o W y Y b o F M E c j 7 h 3 g C U E s D B B Q A A g A I A F Z y V 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c l R b K I p H u A 4 A A A A R A A A A E w A c A E Z v c m 1 1 b G F z L 1 N l Y 3 R p b 2 4 x L m 0 g o h g A K K A U A A A A A A A A A A A A A A A A A A A A A A A A A A A A K 0 5 N L s n M z 1 M I h t C G 1 g B Q S w E C L Q A U A A I A C A B W c l R b X K 9 / y K g A A A D 6 A A A A E g A A A A A A A A A A A A A A A A A A A A A A Q 2 9 u Z m l n L 1 B h Y 2 t h Z 2 U u e G 1 s U E s B A i 0 A F A A C A A g A V n J U W w / K 6 a u k A A A A 6 Q A A A B M A A A A A A A A A A A A A A A A A 9 A A A A F t D b 2 5 0 Z W 5 0 X 1 R 5 c G V z X S 5 4 b W x Q S w E C L Q A U A A I A C A B W c l R b 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k P U M P f l m h 0 G o T B 0 D c P w V s g A A A A A C A A A A A A A Q Z g A A A A E A A C A A A A C Q k 4 X j w f q L j 5 5 Q x 8 m j N 0 4 N / V d F K j N u 2 l f w y 1 7 b P y 7 W I g A A A A A O g A A A A A I A A C A A A A B v p m G H 2 T m 6 Y p Q s i 6 n W m W q j q Q U W M 7 u f V U J 2 o a i 9 Y J J f f V A A A A D N C S B w t 5 R x h x 2 L k 4 c z p S i b v N N c w L y r n r r u b D t z E / z e l M 3 x j 6 X P l s I 0 G 2 B l Y E k F q f X v l R z L k n v R 3 A o V u I 8 l L 1 l r i w S a + o E V Q K t 4 U s Q e D + p f I 0 A A A A A 2 a t M 7 / P 7 B h q M C N 5 i n f / s S 8 / 0 2 k t / p 1 g m P N / q G O x / q w V 6 N u 1 A f N v i l E + w U q 6 8 d v 5 w 4 G T f y Z w K m S 7 O H b 7 y 0 Y Y H b < / D a t a M a s h u p > 
</file>

<file path=customXml/itemProps1.xml><?xml version="1.0" encoding="utf-8"?>
<ds:datastoreItem xmlns:ds="http://schemas.openxmlformats.org/officeDocument/2006/customXml" ds:itemID="{5B714970-AB2C-42F8-9D27-51F387F312A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INSTRUCTIVO</vt:lpstr>
      <vt:lpstr>Analisis del Contexto</vt:lpstr>
      <vt:lpstr>Análisis causa - frecuencia</vt:lpstr>
      <vt:lpstr>Mapa final</vt:lpstr>
      <vt:lpstr>Mapa de Calor </vt:lpstr>
      <vt:lpstr>Seguimiento controles</vt:lpstr>
      <vt:lpstr>Seguimiento Acciones</vt:lpstr>
      <vt:lpstr>Desempeño del Control</vt:lpstr>
      <vt:lpstr>Tabla Probabilidad</vt:lpstr>
      <vt:lpstr>Tabla Impacto</vt:lpstr>
      <vt:lpstr>Tabla Valoración controles</vt:lpstr>
      <vt:lpstr>Opciones Tratamiento</vt:lpstr>
      <vt:lpstr>'Tabla Probabilidad'!Fiscal</vt:lpstr>
      <vt:lpstr>Fiscal</vt:lpstr>
      <vt:lpstr>Gestión</vt:lpstr>
      <vt:lpstr>Integridad_Pública</vt:lpstr>
      <vt:lpstr>Integridad_Pública_Corrupción</vt:lpstr>
      <vt:lpstr>Integridad_Pública_LA_FT_FP</vt:lpstr>
      <vt:lpstr>'Tabla Probabilidad'!Principal</vt:lpstr>
      <vt:lpstr>Principal</vt:lpstr>
      <vt:lpstr>Seguridad</vt:lpstr>
      <vt:lpstr>Seguridad_Información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SS.Gustavo Adolfo Sanabria Vargas</cp:lastModifiedBy>
  <cp:lastPrinted>2023-11-29T21:54:31Z</cp:lastPrinted>
  <dcterms:created xsi:type="dcterms:W3CDTF">2020-03-24T23:12:47Z</dcterms:created>
  <dcterms:modified xsi:type="dcterms:W3CDTF">2026-02-04T12:40:08Z</dcterms:modified>
</cp:coreProperties>
</file>