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n.barrera\Desktop\SVE\FORMATOS COING\"/>
    </mc:Choice>
  </mc:AlternateContent>
  <bookViews>
    <workbookView xWindow="0" yWindow="495" windowWidth="28800" windowHeight="15945"/>
  </bookViews>
  <sheets>
    <sheet name="309" sheetId="1" r:id="rId1"/>
  </sheets>
  <definedNames>
    <definedName name="_xlnm.Print_Area" localSheetId="0">'309'!$A$1:$F$66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9" i="1" l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B131" i="1"/>
  <c r="A131" i="1"/>
  <c r="A130" i="1"/>
  <c r="A129" i="1"/>
  <c r="A128" i="1"/>
  <c r="A127" i="1"/>
  <c r="A126" i="1"/>
  <c r="F23" i="1"/>
  <c r="F22" i="1"/>
  <c r="F21" i="1"/>
  <c r="F20" i="1"/>
  <c r="F19" i="1"/>
  <c r="F18" i="1"/>
  <c r="F16" i="1"/>
  <c r="B132" i="1" l="1"/>
  <c r="B129" i="1"/>
  <c r="B138" i="1"/>
  <c r="B143" i="1"/>
  <c r="F26" i="1"/>
  <c r="F32" i="1" s="1"/>
  <c r="B134" i="1"/>
  <c r="B141" i="1"/>
  <c r="B147" i="1"/>
  <c r="E30" i="1" l="1"/>
  <c r="C151" i="1"/>
  <c r="F31" i="1"/>
  <c r="E32" i="1"/>
</calcChain>
</file>

<file path=xl/sharedStrings.xml><?xml version="1.0" encoding="utf-8"?>
<sst xmlns="http://schemas.openxmlformats.org/spreadsheetml/2006/main" count="41" uniqueCount="36">
  <si>
    <t>Fecha del Ingreso</t>
  </si>
  <si>
    <t>XXXXX</t>
  </si>
  <si>
    <t>PROVEEDOR</t>
  </si>
  <si>
    <t>NIT</t>
  </si>
  <si>
    <t xml:space="preserve">REMISION No Y FECHA </t>
  </si>
  <si>
    <t>CONTRATO No.</t>
  </si>
  <si>
    <r>
      <t xml:space="preserve">CONCEPTO :  SUMINISTRO MATRIALES </t>
    </r>
    <r>
      <rPr>
        <b/>
        <sz val="11"/>
        <color rgb="FFFF0000"/>
        <rFont val="Arial"/>
        <family val="2"/>
      </rPr>
      <t>XXXXXXXX</t>
    </r>
  </si>
  <si>
    <t>IDENTIFICACIÓN DE LOS BIENES</t>
  </si>
  <si>
    <t>CODIGO</t>
  </si>
  <si>
    <t>DESCRIPCION</t>
  </si>
  <si>
    <t>UNIDAD MEDIDA</t>
  </si>
  <si>
    <t>CANTIDAD</t>
  </si>
  <si>
    <t>PRECIO UNITARIO + IVA</t>
  </si>
  <si>
    <t>TOTAL</t>
  </si>
  <si>
    <t>TOTAL IVA INCLUIDO</t>
  </si>
  <si>
    <t xml:space="preserve">NOMBRE DE LA CUENTA </t>
  </si>
  <si>
    <t>DEBE</t>
  </si>
  <si>
    <t>HABER</t>
  </si>
  <si>
    <t>SUMAS IGUALES</t>
  </si>
  <si>
    <r>
      <t xml:space="preserve">"NUMERO FUERA DE RANGO ES MAYOR   O IGUAL A </t>
    </r>
    <r>
      <rPr>
        <sz val="20"/>
        <rFont val="Courier New"/>
        <family val="3"/>
      </rPr>
      <t>UN BILLON</t>
    </r>
    <r>
      <rPr>
        <sz val="10"/>
        <rFont val="Courier New"/>
        <family val="3"/>
      </rPr>
      <t>;   PIDA AYUDA A GUSTAVO DIAZ"</t>
    </r>
  </si>
  <si>
    <r>
      <rPr>
        <b/>
        <sz val="12"/>
        <rFont val="Arial"/>
        <family val="2"/>
      </rPr>
      <t>EN LETRAS SON</t>
    </r>
    <r>
      <rPr>
        <sz val="12"/>
        <rFont val="Arial"/>
        <family val="2"/>
      </rPr>
      <t>:</t>
    </r>
    <r>
      <rPr>
        <sz val="12"/>
        <color rgb="FFFF0000"/>
        <rFont val="Arial"/>
        <family val="2"/>
      </rPr>
      <t xml:space="preserve"> xxxxxx</t>
    </r>
  </si>
  <si>
    <t>FERNUV014</t>
  </si>
  <si>
    <t>GEOTEXTIL NT 2500</t>
  </si>
  <si>
    <t>M2</t>
  </si>
  <si>
    <t>MINISTERIO DE DEFENSA NACIONAL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</si>
  <si>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</si>
  <si>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t>COMANDO GENERAL FUERZAS MILITARES</t>
  </si>
  <si>
    <t>EJÉRCITO NACIONAL</t>
  </si>
  <si>
    <t>COMANDO DE INGENIEROS</t>
  </si>
  <si>
    <t>PROYECTO:</t>
  </si>
  <si>
    <r>
      <t xml:space="preserve">BATALLON DE INGENIEROS  No.  </t>
    </r>
    <r>
      <rPr>
        <b/>
        <sz val="12"/>
        <color rgb="FFFF0000"/>
        <rFont val="Arial"/>
        <family val="2"/>
      </rPr>
      <t>XXXXX</t>
    </r>
  </si>
  <si>
    <t>ENTRADA  A ALMACEN (DEPOSITO)</t>
  </si>
  <si>
    <r>
      <t xml:space="preserve">ENTRADA A ALMACEN No. </t>
    </r>
    <r>
      <rPr>
        <b/>
        <sz val="12"/>
        <color rgb="FFFF0000"/>
        <rFont val="Arial"/>
        <family val="2"/>
      </rPr>
      <t>XXXX</t>
    </r>
  </si>
  <si>
    <r>
      <t>Código</t>
    </r>
    <r>
      <rPr>
        <sz val="9"/>
        <color indexed="8"/>
        <rFont val="Arial"/>
        <family val="2"/>
      </rPr>
      <t>: FO-JEMGF-COING-1741</t>
    </r>
  </si>
  <si>
    <r>
      <t>Versión: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0</t>
    </r>
  </si>
  <si>
    <r>
      <t>Fecha de emisión:</t>
    </r>
    <r>
      <rPr>
        <sz val="9"/>
        <color indexed="8"/>
        <rFont val="Arial"/>
        <family val="2"/>
      </rPr>
      <t xml:space="preserve"> 2022-06-21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</si>
</sst>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240A]dddd\,\ dd&quot; de &quot;mmmm&quot; de &quot;yyyy;@"/>
    <numFmt numFmtId="165" formatCode="_(* #,##0.00_);_(* \(#,##0.00\);_(* &quot;-&quot;??_);_(@_)"/>
    <numFmt numFmtId="166" formatCode="_-* #,##0.00\ _P_t_s_-;\-* #,##0.00\ _P_t_s_-;_-* &quot;-&quot;??\ _P_t_s_-;_-@_-"/>
    <numFmt numFmtId="167" formatCode="_(&quot;$&quot;\ * #,##0.00_);_(&quot;$&quot;\ * \(#,##0.00\);_(&quot;$&quot;\ * &quot;-&quot;??_);_(@_)"/>
    <numFmt numFmtId="168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ourier New"/>
      <family val="3"/>
    </font>
    <font>
      <sz val="12"/>
      <color indexed="9"/>
      <name val="Courier New"/>
      <family val="3"/>
    </font>
    <font>
      <sz val="8"/>
      <name val="Courier New"/>
      <family val="3"/>
    </font>
    <font>
      <sz val="11"/>
      <name val="Courier New"/>
      <family val="3"/>
    </font>
    <font>
      <sz val="12"/>
      <name val="Courier New"/>
      <family val="3"/>
    </font>
    <font>
      <sz val="12"/>
      <color indexed="13"/>
      <name val="Courier New"/>
      <family val="3"/>
    </font>
    <font>
      <sz val="20"/>
      <name val="Courier New"/>
      <family val="3"/>
    </font>
    <font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2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165" fontId="6" fillId="0" borderId="7" xfId="1" applyFont="1" applyBorder="1"/>
    <xf numFmtId="165" fontId="6" fillId="0" borderId="9" xfId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 applyProtection="1">
      <alignment horizontal="center"/>
      <protection locked="0"/>
    </xf>
    <xf numFmtId="165" fontId="11" fillId="0" borderId="7" xfId="1" applyFont="1" applyBorder="1"/>
    <xf numFmtId="165" fontId="3" fillId="0" borderId="9" xfId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/>
    </xf>
    <xf numFmtId="0" fontId="11" fillId="0" borderId="7" xfId="0" applyFont="1" applyBorder="1" applyProtection="1">
      <protection locked="0"/>
    </xf>
    <xf numFmtId="0" fontId="13" fillId="0" borderId="6" xfId="2" applyFont="1" applyBorder="1" applyAlignment="1">
      <alignment vertical="center" wrapText="1"/>
    </xf>
    <xf numFmtId="165" fontId="0" fillId="0" borderId="0" xfId="0" applyNumberFormat="1"/>
    <xf numFmtId="0" fontId="3" fillId="2" borderId="0" xfId="4" applyFont="1" applyFill="1" applyAlignment="1">
      <alignment horizontal="left" vertical="center" wrapText="1"/>
    </xf>
    <xf numFmtId="1" fontId="7" fillId="0" borderId="7" xfId="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1" fontId="10" fillId="0" borderId="7" xfId="2" applyNumberFormat="1" applyFont="1" applyBorder="1" applyAlignment="1">
      <alignment horizontal="center" vertical="center"/>
    </xf>
    <xf numFmtId="1" fontId="10" fillId="0" borderId="17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1" fontId="1" fillId="0" borderId="0" xfId="2" applyNumberFormat="1" applyAlignment="1">
      <alignment horizontal="center" vertical="center"/>
    </xf>
    <xf numFmtId="167" fontId="1" fillId="0" borderId="0" xfId="5" applyNumberFormat="1" applyFont="1" applyBorder="1" applyAlignment="1">
      <alignment horizontal="center"/>
    </xf>
    <xf numFmtId="167" fontId="1" fillId="0" borderId="0" xfId="2" applyNumberFormat="1"/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/>
    <xf numFmtId="0" fontId="1" fillId="0" borderId="0" xfId="3"/>
    <xf numFmtId="1" fontId="16" fillId="0" borderId="0" xfId="0" applyNumberFormat="1" applyFont="1" applyProtection="1">
      <protection hidden="1"/>
    </xf>
    <xf numFmtId="168" fontId="16" fillId="0" borderId="0" xfId="0" applyNumberFormat="1" applyFont="1" applyProtection="1">
      <protection hidden="1"/>
    </xf>
    <xf numFmtId="39" fontId="19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20" fillId="4" borderId="0" xfId="0" applyFont="1" applyFill="1" applyProtection="1"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5" borderId="0" xfId="0" applyFont="1" applyFill="1" applyProtection="1">
      <protection hidden="1"/>
    </xf>
    <xf numFmtId="0" fontId="20" fillId="6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20" fillId="8" borderId="0" xfId="0" applyFont="1" applyFill="1" applyProtection="1">
      <protection hidden="1"/>
    </xf>
    <xf numFmtId="0" fontId="16" fillId="0" borderId="0" xfId="0" applyFont="1" applyAlignment="1" applyProtection="1">
      <alignment horizontal="justify" vertical="center" wrapText="1"/>
      <protection hidden="1"/>
    </xf>
    <xf numFmtId="0" fontId="16" fillId="0" borderId="0" xfId="0" applyFont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3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165" fontId="23" fillId="0" borderId="7" xfId="1" applyFont="1" applyFill="1" applyBorder="1" applyAlignment="1" applyProtection="1">
      <alignment horizontal="center" vertical="center"/>
      <protection locked="0"/>
    </xf>
    <xf numFmtId="165" fontId="5" fillId="0" borderId="15" xfId="1" applyFont="1" applyBorder="1" applyAlignment="1">
      <alignment horizontal="right" vertical="center" wrapText="1"/>
    </xf>
    <xf numFmtId="165" fontId="6" fillId="0" borderId="7" xfId="2" applyNumberFormat="1" applyFont="1" applyBorder="1"/>
    <xf numFmtId="165" fontId="6" fillId="0" borderId="7" xfId="2" applyNumberFormat="1" applyFont="1" applyBorder="1" applyAlignment="1">
      <alignment horizontal="center"/>
    </xf>
    <xf numFmtId="165" fontId="6" fillId="0" borderId="9" xfId="2" applyNumberFormat="1" applyFont="1" applyBorder="1"/>
    <xf numFmtId="165" fontId="6" fillId="0" borderId="17" xfId="5" applyNumberFormat="1" applyFont="1" applyBorder="1" applyAlignment="1">
      <alignment horizontal="right"/>
    </xf>
    <xf numFmtId="165" fontId="6" fillId="0" borderId="18" xfId="2" applyNumberFormat="1" applyFont="1" applyBorder="1"/>
    <xf numFmtId="0" fontId="2" fillId="2" borderId="2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4" fontId="16" fillId="0" borderId="0" xfId="0" applyNumberFormat="1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justify" vertical="top" wrapText="1"/>
      <protection hidden="1"/>
    </xf>
    <xf numFmtId="0" fontId="20" fillId="5" borderId="0" xfId="0" applyFont="1" applyFill="1" applyAlignment="1" applyProtection="1">
      <alignment horizontal="justify" vertical="top" wrapText="1"/>
      <protection hidden="1"/>
    </xf>
    <xf numFmtId="0" fontId="20" fillId="5" borderId="0" xfId="0" applyFont="1" applyFill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6" xfId="2" applyFont="1" applyBorder="1" applyAlignment="1">
      <alignment horizontal="left"/>
    </xf>
    <xf numFmtId="0" fontId="7" fillId="0" borderId="17" xfId="2" applyFont="1" applyBorder="1" applyAlignment="1">
      <alignment horizontal="left"/>
    </xf>
    <xf numFmtId="0" fontId="9" fillId="2" borderId="2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1" fontId="7" fillId="2" borderId="7" xfId="2" applyNumberFormat="1" applyFont="1" applyFill="1" applyBorder="1" applyAlignment="1">
      <alignment horizontal="center" vertical="center" wrapText="1"/>
    </xf>
    <xf numFmtId="1" fontId="10" fillId="0" borderId="11" xfId="2" applyNumberFormat="1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left" vertical="center" wrapText="1"/>
    </xf>
    <xf numFmtId="0" fontId="7" fillId="0" borderId="7" xfId="2" applyFont="1" applyBorder="1" applyAlignment="1">
      <alignment horizontal="center"/>
    </xf>
    <xf numFmtId="0" fontId="7" fillId="0" borderId="7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6" fillId="0" borderId="5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justify" vertical="center" wrapText="1"/>
    </xf>
    <xf numFmtId="49" fontId="2" fillId="2" borderId="3" xfId="2" applyNumberFormat="1" applyFont="1" applyFill="1" applyBorder="1" applyAlignment="1">
      <alignment horizontal="justify" vertical="center" wrapText="1"/>
    </xf>
    <xf numFmtId="49" fontId="2" fillId="2" borderId="8" xfId="2" applyNumberFormat="1" applyFont="1" applyFill="1" applyBorder="1" applyAlignment="1">
      <alignment horizontal="justify" vertical="center" wrapText="1"/>
    </xf>
    <xf numFmtId="49" fontId="5" fillId="2" borderId="7" xfId="2" applyNumberFormat="1" applyFont="1" applyFill="1" applyBorder="1" applyAlignment="1">
      <alignment horizontal="left" vertical="center" wrapText="1"/>
    </xf>
    <xf numFmtId="49" fontId="2" fillId="2" borderId="7" xfId="2" applyNumberFormat="1" applyFont="1" applyFill="1" applyBorder="1" applyAlignment="1">
      <alignment horizontal="left" vertical="center" wrapText="1"/>
    </xf>
    <xf numFmtId="49" fontId="2" fillId="2" borderId="9" xfId="2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4" fillId="0" borderId="23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</cellXfs>
  <cellStyles count="6">
    <cellStyle name="Millares" xfId="1" builtinId="3"/>
    <cellStyle name="Millares 3" xfId="5"/>
    <cellStyle name="Normal" xfId="0" builtinId="0"/>
    <cellStyle name="Normal 10" xfId="4"/>
    <cellStyle name="Normal 2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579939</xdr:colOff>
      <xdr:row>42</xdr:row>
      <xdr:rowOff>168676</xdr:rowOff>
    </xdr:from>
    <xdr:to>
      <xdr:col>1</xdr:col>
      <xdr:colOff>1851589</xdr:colOff>
      <xdr:row>44</xdr:row>
      <xdr:rowOff>61748</xdr:rowOff>
    </xdr:to>
    <xdr:sp macro="" textlink="">
      <xdr:nvSpPr>
        <xdr:cNvPr id="2" name="39 CuadroTexto">
          <a:extLst>
            <a:ext uri="{FF2B5EF4-FFF2-40B4-BE49-F238E27FC236}">
              <a16:creationId xmlns:a16="http://schemas.microsoft.com/office/drawing/2014/main" id="{90B3F79D-52B4-B649-9E4D-095C16E1CCFD}"/>
            </a:ext>
          </a:extLst>
        </xdr:cNvPr>
        <xdr:cNvSpPr txBox="1"/>
      </xdr:nvSpPr>
      <xdr:spPr>
        <a:xfrm>
          <a:off x="579939" y="8766576"/>
          <a:ext cx="2544943" cy="274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>
              <a:latin typeface="Arial" pitchFamily="34" charset="0"/>
              <a:cs typeface="Arial" pitchFamily="34" charset="0"/>
            </a:rPr>
            <a:t>Almacenis</a:t>
          </a:r>
          <a:r>
            <a:rPr lang="es-CO" sz="1200" baseline="0">
              <a:latin typeface="Arial" pitchFamily="34" charset="0"/>
              <a:cs typeface="Arial" pitchFamily="34" charset="0"/>
            </a:rPr>
            <a:t>ta de Convenio BATING</a:t>
          </a:r>
          <a:endParaRPr lang="es-CO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1604750</xdr:colOff>
      <xdr:row>53</xdr:row>
      <xdr:rowOff>171672</xdr:rowOff>
    </xdr:from>
    <xdr:to>
      <xdr:col>3</xdr:col>
      <xdr:colOff>68691</xdr:colOff>
      <xdr:row>55</xdr:row>
      <xdr:rowOff>64745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55A120CB-49E9-D547-B5A9-A550352A4B06}"/>
            </a:ext>
          </a:extLst>
        </xdr:cNvPr>
        <xdr:cNvSpPr txBox="1"/>
      </xdr:nvSpPr>
      <xdr:spPr>
        <a:xfrm>
          <a:off x="3078577" y="10849079"/>
          <a:ext cx="2622642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0" i="0" baseline="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Comandante y/o ejecutivo  BATING</a:t>
          </a:r>
          <a:endParaRPr lang="es-CO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674686</xdr:colOff>
      <xdr:row>42</xdr:row>
      <xdr:rowOff>178594</xdr:rowOff>
    </xdr:from>
    <xdr:to>
      <xdr:col>5</xdr:col>
      <xdr:colOff>805650</xdr:colOff>
      <xdr:row>44</xdr:row>
      <xdr:rowOff>77545</xdr:rowOff>
    </xdr:to>
    <xdr:sp macro="" textlink="">
      <xdr:nvSpPr>
        <xdr:cNvPr id="4" name="42 CuadroTexto">
          <a:extLst>
            <a:ext uri="{FF2B5EF4-FFF2-40B4-BE49-F238E27FC236}">
              <a16:creationId xmlns:a16="http://schemas.microsoft.com/office/drawing/2014/main" id="{B2C83868-54F9-B246-ACA9-15F07F066CBA}"/>
            </a:ext>
          </a:extLst>
        </xdr:cNvPr>
        <xdr:cNvSpPr txBox="1"/>
      </xdr:nvSpPr>
      <xdr:spPr>
        <a:xfrm>
          <a:off x="4891086" y="8776494"/>
          <a:ext cx="3693314" cy="2799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CO" sz="12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Jefe</a:t>
          </a:r>
          <a:r>
            <a:rPr lang="es-CO" sz="1200" b="1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sección </a:t>
          </a:r>
          <a:r>
            <a:rPr lang="es-CO" sz="12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General </a:t>
          </a:r>
          <a:r>
            <a:rPr lang="es-CO" sz="1200" b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BATING</a:t>
          </a:r>
        </a:p>
      </xdr:txBody>
    </xdr:sp>
    <xdr:clientData/>
  </xdr:twoCellAnchor>
  <xdr:twoCellAnchor editAs="oneCell">
    <xdr:from>
      <xdr:col>0</xdr:col>
      <xdr:colOff>285750</xdr:colOff>
      <xdr:row>0</xdr:row>
      <xdr:rowOff>66676</xdr:rowOff>
    </xdr:from>
    <xdr:to>
      <xdr:col>0</xdr:col>
      <xdr:colOff>854075</xdr:colOff>
      <xdr:row>3</xdr:row>
      <xdr:rowOff>152400</xdr:rowOff>
    </xdr:to>
    <xdr:pic>
      <xdr:nvPicPr>
        <xdr:cNvPr id="5" name="3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id="{67CEA466-14AF-1845-9831-98A5CD13679E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285750" y="66676"/>
          <a:ext cx="568325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view="pageBreakPreview" zoomScaleNormal="100" zoomScaleSheetLayoutView="100" workbookViewId="0">
      <selection activeCell="A6" sqref="A6:F6"/>
    </sheetView>
  </sheetViews>
  <sheetFormatPr baseColWidth="10" defaultColWidth="11.42578125" defaultRowHeight="15" x14ac:dyDescent="0.25"/>
  <cols>
    <col min="1" max="1" width="16.28515625" customWidth="1"/>
    <col min="2" max="2" width="42.42578125" customWidth="1"/>
    <col min="3" max="3" width="13" customWidth="1"/>
    <col min="4" max="4" width="17" customWidth="1"/>
    <col min="5" max="5" width="17.140625" customWidth="1"/>
    <col min="6" max="6" width="18.7109375" customWidth="1"/>
    <col min="7" max="7" width="12.28515625" bestFit="1" customWidth="1"/>
  </cols>
  <sheetData>
    <row r="1" spans="1:6" x14ac:dyDescent="0.25">
      <c r="A1" s="110"/>
      <c r="B1" s="115" t="s">
        <v>24</v>
      </c>
      <c r="C1" s="65" t="s">
        <v>31</v>
      </c>
      <c r="D1" s="65"/>
      <c r="E1" s="66" t="s">
        <v>25</v>
      </c>
      <c r="F1" s="66"/>
    </row>
    <row r="2" spans="1:6" x14ac:dyDescent="0.25">
      <c r="A2" s="111"/>
      <c r="B2" s="116" t="s">
        <v>26</v>
      </c>
      <c r="C2" s="65"/>
      <c r="D2" s="65"/>
      <c r="E2" s="66" t="s">
        <v>33</v>
      </c>
      <c r="F2" s="66"/>
    </row>
    <row r="3" spans="1:6" x14ac:dyDescent="0.25">
      <c r="A3" s="111"/>
      <c r="B3" s="116" t="s">
        <v>27</v>
      </c>
      <c r="C3" s="65"/>
      <c r="D3" s="65"/>
      <c r="E3" s="66" t="s">
        <v>34</v>
      </c>
      <c r="F3" s="66"/>
    </row>
    <row r="4" spans="1:6" x14ac:dyDescent="0.25">
      <c r="A4" s="112"/>
      <c r="B4" s="117" t="s">
        <v>28</v>
      </c>
      <c r="C4" s="65"/>
      <c r="D4" s="65"/>
      <c r="E4" s="66" t="s">
        <v>35</v>
      </c>
      <c r="F4" s="66"/>
    </row>
    <row r="5" spans="1:6" ht="18" customHeight="1" x14ac:dyDescent="0.25">
      <c r="A5" s="113"/>
      <c r="B5" s="113"/>
      <c r="C5" s="113"/>
      <c r="D5" s="113"/>
      <c r="E5" s="113"/>
      <c r="F5" s="114"/>
    </row>
    <row r="6" spans="1:6" ht="23.25" customHeight="1" x14ac:dyDescent="0.25">
      <c r="A6" s="61" t="s">
        <v>29</v>
      </c>
      <c r="B6" s="62"/>
      <c r="C6" s="62"/>
      <c r="D6" s="62"/>
      <c r="E6" s="62"/>
      <c r="F6" s="63"/>
    </row>
    <row r="7" spans="1:6" ht="15.95" customHeight="1" x14ac:dyDescent="0.25">
      <c r="A7" s="64" t="s">
        <v>30</v>
      </c>
      <c r="B7" s="62"/>
      <c r="C7" s="62"/>
      <c r="D7" s="63"/>
      <c r="E7" s="99" t="s">
        <v>0</v>
      </c>
      <c r="F7" s="100"/>
    </row>
    <row r="8" spans="1:6" ht="20.25" customHeight="1" x14ac:dyDescent="0.25">
      <c r="A8" s="61" t="s">
        <v>32</v>
      </c>
      <c r="B8" s="62"/>
      <c r="C8" s="62"/>
      <c r="D8" s="63"/>
      <c r="E8" s="101" t="s">
        <v>1</v>
      </c>
      <c r="F8" s="102"/>
    </row>
    <row r="9" spans="1:6" ht="15.75" x14ac:dyDescent="0.25">
      <c r="A9" s="1" t="s">
        <v>2</v>
      </c>
      <c r="B9" s="103" t="s">
        <v>1</v>
      </c>
      <c r="C9" s="62"/>
      <c r="D9" s="63"/>
      <c r="E9" s="2" t="s">
        <v>3</v>
      </c>
      <c r="F9" s="3" t="s">
        <v>1</v>
      </c>
    </row>
    <row r="10" spans="1:6" ht="31.5" x14ac:dyDescent="0.25">
      <c r="A10" s="1" t="s">
        <v>4</v>
      </c>
      <c r="B10" s="104" t="s">
        <v>1</v>
      </c>
      <c r="C10" s="105"/>
      <c r="D10" s="105"/>
      <c r="E10" s="105"/>
      <c r="F10" s="106"/>
    </row>
    <row r="11" spans="1:6" ht="15.75" x14ac:dyDescent="0.25">
      <c r="A11" s="1" t="s">
        <v>5</v>
      </c>
      <c r="B11" s="107" t="s">
        <v>1</v>
      </c>
      <c r="C11" s="108"/>
      <c r="D11" s="108"/>
      <c r="E11" s="108"/>
      <c r="F11" s="109"/>
    </row>
    <row r="12" spans="1:6" ht="39" customHeight="1" x14ac:dyDescent="0.25">
      <c r="A12" s="96" t="s">
        <v>6</v>
      </c>
      <c r="B12" s="97"/>
      <c r="C12" s="97"/>
      <c r="D12" s="97"/>
      <c r="E12" s="97"/>
      <c r="F12" s="98"/>
    </row>
    <row r="13" spans="1:6" x14ac:dyDescent="0.25">
      <c r="A13" s="76" t="s">
        <v>7</v>
      </c>
      <c r="B13" s="77"/>
      <c r="C13" s="77"/>
      <c r="D13" s="77"/>
      <c r="E13" s="77"/>
      <c r="F13" s="78"/>
    </row>
    <row r="14" spans="1:6" x14ac:dyDescent="0.25">
      <c r="A14" s="79" t="s">
        <v>8</v>
      </c>
      <c r="B14" s="81" t="s">
        <v>9</v>
      </c>
      <c r="C14" s="83" t="s">
        <v>10</v>
      </c>
      <c r="D14" s="84" t="s">
        <v>11</v>
      </c>
      <c r="E14" s="83" t="s">
        <v>12</v>
      </c>
      <c r="F14" s="87" t="s">
        <v>13</v>
      </c>
    </row>
    <row r="15" spans="1:6" x14ac:dyDescent="0.25">
      <c r="A15" s="80"/>
      <c r="B15" s="82"/>
      <c r="C15" s="81"/>
      <c r="D15" s="85"/>
      <c r="E15" s="86"/>
      <c r="F15" s="88"/>
    </row>
    <row r="16" spans="1:6" s="10" customFormat="1" x14ac:dyDescent="0.2">
      <c r="A16" s="52" t="s">
        <v>21</v>
      </c>
      <c r="B16" s="53" t="s">
        <v>22</v>
      </c>
      <c r="C16" s="6" t="s">
        <v>23</v>
      </c>
      <c r="D16" s="7">
        <v>914</v>
      </c>
      <c r="E16" s="54">
        <v>7138.05</v>
      </c>
      <c r="F16" s="9">
        <f t="shared" ref="F16:F23" si="0">E16*D16</f>
        <v>6524177.7000000002</v>
      </c>
    </row>
    <row r="17" spans="1:7" ht="15.75" x14ac:dyDescent="0.25">
      <c r="A17" s="4"/>
      <c r="B17" s="5"/>
      <c r="C17" s="11"/>
      <c r="D17" s="7"/>
      <c r="E17" s="8"/>
      <c r="F17" s="9"/>
    </row>
    <row r="18" spans="1:7" ht="15.75" x14ac:dyDescent="0.25">
      <c r="A18" s="12"/>
      <c r="B18" s="13"/>
      <c r="C18" s="14"/>
      <c r="D18" s="15"/>
      <c r="E18" s="16"/>
      <c r="F18" s="17">
        <f t="shared" si="0"/>
        <v>0</v>
      </c>
    </row>
    <row r="19" spans="1:7" ht="15.75" x14ac:dyDescent="0.25">
      <c r="A19" s="12"/>
      <c r="B19" s="13"/>
      <c r="C19" s="14"/>
      <c r="D19" s="15"/>
      <c r="E19" s="16"/>
      <c r="F19" s="17">
        <f t="shared" si="0"/>
        <v>0</v>
      </c>
    </row>
    <row r="20" spans="1:7" ht="15.75" x14ac:dyDescent="0.25">
      <c r="A20" s="18"/>
      <c r="B20" s="13"/>
      <c r="C20" s="14"/>
      <c r="D20" s="15"/>
      <c r="E20" s="16"/>
      <c r="F20" s="17">
        <f t="shared" si="0"/>
        <v>0</v>
      </c>
    </row>
    <row r="21" spans="1:7" ht="15.75" x14ac:dyDescent="0.25">
      <c r="A21" s="12"/>
      <c r="B21" s="13"/>
      <c r="C21" s="14"/>
      <c r="D21" s="15"/>
      <c r="E21" s="16"/>
      <c r="F21" s="17">
        <f t="shared" si="0"/>
        <v>0</v>
      </c>
    </row>
    <row r="22" spans="1:7" ht="15.75" x14ac:dyDescent="0.25">
      <c r="A22" s="18"/>
      <c r="B22" s="13"/>
      <c r="C22" s="14"/>
      <c r="D22" s="19"/>
      <c r="E22" s="16"/>
      <c r="F22" s="17">
        <f t="shared" si="0"/>
        <v>0</v>
      </c>
    </row>
    <row r="23" spans="1:7" ht="15.75" x14ac:dyDescent="0.25">
      <c r="A23" s="12"/>
      <c r="B23" s="13"/>
      <c r="C23" s="14"/>
      <c r="D23" s="15"/>
      <c r="E23" s="16"/>
      <c r="F23" s="17">
        <f t="shared" si="0"/>
        <v>0</v>
      </c>
    </row>
    <row r="24" spans="1:7" ht="15.75" x14ac:dyDescent="0.25">
      <c r="A24" s="18"/>
      <c r="B24" s="13"/>
      <c r="C24" s="14"/>
      <c r="D24" s="19"/>
      <c r="E24" s="16"/>
      <c r="F24" s="17">
        <v>0</v>
      </c>
    </row>
    <row r="25" spans="1:7" ht="15.75" x14ac:dyDescent="0.25">
      <c r="A25" s="18"/>
      <c r="B25" s="13"/>
      <c r="C25" s="14"/>
      <c r="D25" s="19"/>
      <c r="E25" s="16"/>
      <c r="F25" s="17">
        <v>0</v>
      </c>
    </row>
    <row r="26" spans="1:7" ht="25.5" x14ac:dyDescent="0.25">
      <c r="A26" s="89"/>
      <c r="B26" s="90"/>
      <c r="C26" s="90"/>
      <c r="D26" s="91"/>
      <c r="E26" s="20" t="s">
        <v>14</v>
      </c>
      <c r="F26" s="55">
        <f>SUM(F16:F25)</f>
        <v>6524177.7000000002</v>
      </c>
    </row>
    <row r="27" spans="1:7" ht="39" customHeight="1" x14ac:dyDescent="0.25">
      <c r="A27" s="92" t="s">
        <v>20</v>
      </c>
      <c r="B27" s="92"/>
      <c r="C27" s="92"/>
      <c r="D27" s="92"/>
      <c r="E27" s="92"/>
      <c r="F27" s="92"/>
      <c r="G27" s="21"/>
    </row>
    <row r="28" spans="1:7" ht="15" customHeight="1" x14ac:dyDescent="0.25">
      <c r="A28" s="22"/>
      <c r="B28" s="22"/>
      <c r="C28" s="22"/>
      <c r="D28" s="22"/>
      <c r="E28" s="22"/>
      <c r="F28" s="22"/>
      <c r="G28" s="21"/>
    </row>
    <row r="29" spans="1:7" x14ac:dyDescent="0.25">
      <c r="A29" s="93" t="s">
        <v>15</v>
      </c>
      <c r="B29" s="93"/>
      <c r="C29" s="93"/>
      <c r="D29" s="23" t="s">
        <v>8</v>
      </c>
      <c r="E29" s="24" t="s">
        <v>16</v>
      </c>
      <c r="F29" s="24" t="s">
        <v>17</v>
      </c>
    </row>
    <row r="30" spans="1:7" ht="15.75" x14ac:dyDescent="0.25">
      <c r="A30" s="94"/>
      <c r="B30" s="94"/>
      <c r="C30" s="94"/>
      <c r="D30" s="25"/>
      <c r="E30" s="56">
        <f>F26</f>
        <v>6524177.7000000002</v>
      </c>
      <c r="F30" s="56"/>
    </row>
    <row r="31" spans="1:7" ht="15.75" x14ac:dyDescent="0.25">
      <c r="A31" s="95"/>
      <c r="B31" s="94"/>
      <c r="C31" s="94"/>
      <c r="D31" s="25"/>
      <c r="E31" s="57"/>
      <c r="F31" s="58">
        <f>F26</f>
        <v>6524177.7000000002</v>
      </c>
    </row>
    <row r="32" spans="1:7" ht="16.5" thickBot="1" x14ac:dyDescent="0.3">
      <c r="A32" s="74" t="s">
        <v>18</v>
      </c>
      <c r="B32" s="75"/>
      <c r="C32" s="75"/>
      <c r="D32" s="26"/>
      <c r="E32" s="59">
        <f>F26</f>
        <v>6524177.7000000002</v>
      </c>
      <c r="F32" s="60">
        <f>F26</f>
        <v>6524177.7000000002</v>
      </c>
    </row>
    <row r="33" spans="1:6" x14ac:dyDescent="0.25">
      <c r="A33" s="27"/>
      <c r="B33" s="28"/>
      <c r="C33" s="28"/>
      <c r="D33" s="29"/>
      <c r="E33" s="30"/>
      <c r="F33" s="31"/>
    </row>
    <row r="34" spans="1:6" x14ac:dyDescent="0.25">
      <c r="A34" s="27"/>
      <c r="B34" s="28"/>
      <c r="C34" s="28"/>
      <c r="D34" s="29"/>
      <c r="E34" s="30"/>
      <c r="F34" s="31"/>
    </row>
    <row r="35" spans="1:6" x14ac:dyDescent="0.25">
      <c r="A35" s="27"/>
      <c r="B35" s="28"/>
      <c r="C35" s="28"/>
      <c r="D35" s="29"/>
      <c r="E35" s="30"/>
      <c r="F35" s="31"/>
    </row>
    <row r="36" spans="1:6" x14ac:dyDescent="0.25">
      <c r="A36" s="27"/>
      <c r="B36" s="28"/>
      <c r="C36" s="28"/>
      <c r="D36" s="29"/>
      <c r="E36" s="30"/>
      <c r="F36" s="31"/>
    </row>
    <row r="37" spans="1:6" x14ac:dyDescent="0.25">
      <c r="A37" s="27"/>
      <c r="B37" s="28"/>
      <c r="C37" s="28"/>
      <c r="D37" s="29"/>
      <c r="E37" s="30"/>
      <c r="F37" s="31"/>
    </row>
    <row r="38" spans="1:6" x14ac:dyDescent="0.25">
      <c r="A38" s="27"/>
      <c r="B38" s="28"/>
      <c r="C38" s="28"/>
      <c r="D38" s="29"/>
      <c r="E38" s="30"/>
      <c r="F38" s="31"/>
    </row>
    <row r="39" spans="1:6" x14ac:dyDescent="0.25">
      <c r="A39" s="27"/>
      <c r="B39" s="28"/>
      <c r="C39" s="28"/>
      <c r="D39" s="29"/>
      <c r="E39" s="30"/>
      <c r="F39" s="31"/>
    </row>
    <row r="40" spans="1:6" x14ac:dyDescent="0.25">
      <c r="A40" s="27"/>
      <c r="B40" s="28"/>
      <c r="C40" s="28"/>
      <c r="D40" s="29"/>
      <c r="E40" s="30"/>
      <c r="F40" s="31"/>
    </row>
    <row r="41" spans="1:6" x14ac:dyDescent="0.25">
      <c r="A41" s="27"/>
      <c r="B41" s="28"/>
      <c r="C41" s="28"/>
      <c r="D41" s="29"/>
      <c r="E41" s="30"/>
      <c r="F41" s="31"/>
    </row>
    <row r="42" spans="1:6" x14ac:dyDescent="0.25">
      <c r="A42" s="27"/>
      <c r="B42" s="28"/>
      <c r="C42" s="28"/>
      <c r="D42" s="29"/>
      <c r="E42" s="30"/>
      <c r="F42" s="31"/>
    </row>
    <row r="43" spans="1:6" x14ac:dyDescent="0.25">
      <c r="A43" s="27"/>
      <c r="B43" s="28"/>
      <c r="C43" s="28"/>
      <c r="D43" s="29"/>
      <c r="E43" s="30"/>
      <c r="F43" s="31"/>
    </row>
    <row r="44" spans="1:6" x14ac:dyDescent="0.25">
      <c r="A44" s="27"/>
      <c r="B44" s="28"/>
      <c r="C44" s="28"/>
      <c r="D44" s="29"/>
      <c r="E44" s="30"/>
      <c r="F44" s="31"/>
    </row>
    <row r="45" spans="1:6" x14ac:dyDescent="0.25">
      <c r="A45" s="27"/>
      <c r="B45" s="28"/>
      <c r="C45" s="28"/>
      <c r="D45" s="29"/>
      <c r="E45" s="30"/>
      <c r="F45" s="31"/>
    </row>
    <row r="46" spans="1:6" x14ac:dyDescent="0.25">
      <c r="A46" s="27"/>
      <c r="B46" s="28"/>
      <c r="C46" s="28"/>
      <c r="D46" s="29"/>
      <c r="E46" s="30"/>
      <c r="F46" s="31"/>
    </row>
    <row r="47" spans="1:6" x14ac:dyDescent="0.25">
      <c r="A47" s="27"/>
      <c r="B47" s="28"/>
      <c r="C47" s="28"/>
      <c r="D47" s="29"/>
      <c r="E47" s="30"/>
      <c r="F47" s="31"/>
    </row>
    <row r="48" spans="1:6" x14ac:dyDescent="0.25">
      <c r="A48" s="27"/>
      <c r="B48" s="28"/>
      <c r="C48" s="28"/>
      <c r="D48" s="29"/>
      <c r="E48" s="30"/>
      <c r="F48" s="31"/>
    </row>
    <row r="49" spans="1:6" x14ac:dyDescent="0.25">
      <c r="A49" s="27"/>
      <c r="B49" s="28"/>
      <c r="C49" s="28"/>
      <c r="D49" s="29"/>
      <c r="E49" s="30"/>
      <c r="F49" s="31"/>
    </row>
    <row r="50" spans="1:6" x14ac:dyDescent="0.25">
      <c r="A50" s="27"/>
      <c r="B50" s="28"/>
      <c r="C50" s="28"/>
      <c r="D50" s="29"/>
      <c r="E50" s="30"/>
      <c r="F50" s="31"/>
    </row>
    <row r="51" spans="1:6" x14ac:dyDescent="0.25">
      <c r="A51" s="27"/>
      <c r="B51" s="28"/>
      <c r="C51" s="28"/>
      <c r="D51" s="29"/>
      <c r="E51" s="30"/>
      <c r="F51" s="31"/>
    </row>
    <row r="52" spans="1:6" x14ac:dyDescent="0.25">
      <c r="A52" s="27"/>
      <c r="B52" s="28"/>
      <c r="C52" s="28"/>
      <c r="D52" s="29"/>
      <c r="E52" s="30"/>
      <c r="F52" s="31"/>
    </row>
    <row r="53" spans="1:6" x14ac:dyDescent="0.25">
      <c r="A53" s="27"/>
      <c r="B53" s="28"/>
      <c r="C53" s="28"/>
      <c r="D53" s="29"/>
      <c r="E53" s="30"/>
      <c r="F53" s="31"/>
    </row>
    <row r="54" spans="1:6" x14ac:dyDescent="0.25">
      <c r="A54" s="27"/>
      <c r="B54" s="28"/>
      <c r="C54" s="28"/>
      <c r="D54" s="29"/>
      <c r="E54" s="30"/>
      <c r="F54" s="31"/>
    </row>
    <row r="55" spans="1:6" x14ac:dyDescent="0.25">
      <c r="A55" s="27"/>
      <c r="B55" s="28"/>
      <c r="C55" s="28"/>
      <c r="D55" s="29"/>
      <c r="E55" s="30"/>
      <c r="F55" s="31"/>
    </row>
    <row r="56" spans="1:6" x14ac:dyDescent="0.25">
      <c r="A56" s="27"/>
      <c r="B56" s="28"/>
      <c r="C56" s="28"/>
      <c r="D56" s="29"/>
      <c r="E56" s="30"/>
      <c r="F56" s="31"/>
    </row>
    <row r="57" spans="1:6" x14ac:dyDescent="0.25">
      <c r="A57" s="27"/>
      <c r="B57" s="28"/>
      <c r="C57" s="28"/>
      <c r="D57" s="29"/>
      <c r="E57" s="30"/>
      <c r="F57" s="31"/>
    </row>
    <row r="58" spans="1:6" x14ac:dyDescent="0.25">
      <c r="A58" s="27"/>
      <c r="B58" s="28"/>
      <c r="C58" s="28"/>
      <c r="D58" s="29"/>
      <c r="E58" s="30"/>
      <c r="F58" s="31"/>
    </row>
    <row r="59" spans="1:6" x14ac:dyDescent="0.25">
      <c r="A59" s="27"/>
      <c r="B59" s="28"/>
      <c r="C59" s="28"/>
      <c r="D59" s="29"/>
      <c r="E59" s="30"/>
      <c r="F59" s="31"/>
    </row>
    <row r="60" spans="1:6" ht="18.75" x14ac:dyDescent="0.3">
      <c r="A60" s="71"/>
      <c r="B60" s="71"/>
      <c r="C60" s="71"/>
      <c r="D60" s="71"/>
      <c r="E60" s="71"/>
      <c r="F60" s="71"/>
    </row>
    <row r="61" spans="1:6" ht="18.75" x14ac:dyDescent="0.3">
      <c r="A61" s="72"/>
      <c r="B61" s="72"/>
      <c r="C61" s="72"/>
      <c r="D61" s="72"/>
      <c r="E61" s="72"/>
      <c r="F61" s="72"/>
    </row>
    <row r="62" spans="1:6" x14ac:dyDescent="0.25">
      <c r="A62" s="73"/>
      <c r="B62" s="73"/>
    </row>
    <row r="63" spans="1:6" x14ac:dyDescent="0.25">
      <c r="A63" s="73"/>
      <c r="B63" s="73"/>
    </row>
    <row r="96" spans="1:9" ht="15.75" x14ac:dyDescent="0.25">
      <c r="A96" s="32"/>
      <c r="B96" s="33"/>
      <c r="C96" s="67"/>
      <c r="D96" s="67"/>
      <c r="E96" s="32"/>
      <c r="F96" s="34"/>
      <c r="G96" s="35"/>
      <c r="H96" s="35"/>
      <c r="I96" s="35"/>
    </row>
    <row r="97" spans="1:9" x14ac:dyDescent="0.25">
      <c r="A97" s="36"/>
      <c r="B97" s="36"/>
      <c r="C97" s="36"/>
      <c r="D97" s="36"/>
      <c r="E97" s="36"/>
      <c r="F97" s="36"/>
      <c r="G97" s="36"/>
      <c r="H97" s="36"/>
      <c r="I97" s="36"/>
    </row>
    <row r="99" spans="1:9" ht="15.75" x14ac:dyDescent="0.25">
      <c r="A99" s="32"/>
      <c r="B99" s="33"/>
      <c r="C99" s="67"/>
      <c r="D99" s="67"/>
      <c r="E99" s="32"/>
      <c r="F99" s="34"/>
      <c r="G99" s="35"/>
      <c r="H99" s="35"/>
      <c r="I99" s="35"/>
    </row>
    <row r="100" spans="1:9" ht="15.75" x14ac:dyDescent="0.25">
      <c r="A100" s="37"/>
      <c r="B100" s="33"/>
      <c r="C100" s="68"/>
      <c r="D100" s="68"/>
      <c r="E100" s="68"/>
      <c r="F100" s="34"/>
      <c r="G100" s="35"/>
      <c r="H100" s="35"/>
      <c r="I100" s="35"/>
    </row>
    <row r="101" spans="1:9" ht="15.75" x14ac:dyDescent="0.25">
      <c r="A101" s="38"/>
      <c r="B101" s="33"/>
      <c r="C101" s="68"/>
      <c r="D101" s="68"/>
      <c r="E101" s="68"/>
      <c r="F101" s="34"/>
      <c r="G101" s="35"/>
      <c r="H101" s="35"/>
      <c r="I101" s="35"/>
    </row>
    <row r="102" spans="1:9" ht="15.75" x14ac:dyDescent="0.25">
      <c r="A102" s="38"/>
      <c r="B102" s="33"/>
      <c r="C102" s="32"/>
      <c r="D102" s="32"/>
      <c r="E102" s="32"/>
      <c r="F102" s="34"/>
      <c r="G102" s="35"/>
      <c r="H102" s="35"/>
      <c r="I102" s="35"/>
    </row>
    <row r="103" spans="1:9" ht="15.75" x14ac:dyDescent="0.25">
      <c r="A103" s="38"/>
      <c r="B103" s="33"/>
      <c r="C103" s="32"/>
      <c r="D103" s="32"/>
      <c r="E103" s="32"/>
      <c r="F103" s="34"/>
      <c r="G103" s="35"/>
      <c r="H103" s="35"/>
      <c r="I103" s="35"/>
    </row>
    <row r="104" spans="1:9" ht="15.75" x14ac:dyDescent="0.25">
      <c r="A104" s="38"/>
      <c r="B104" s="33"/>
      <c r="C104" s="32"/>
      <c r="D104" s="32"/>
      <c r="E104" s="32"/>
      <c r="F104" s="34"/>
      <c r="G104" s="35"/>
      <c r="H104" s="35"/>
      <c r="I104" s="35"/>
    </row>
    <row r="105" spans="1:9" ht="15.75" x14ac:dyDescent="0.25">
      <c r="A105" s="38"/>
      <c r="B105" s="33"/>
      <c r="C105" s="32"/>
      <c r="D105" s="32"/>
      <c r="E105" s="39"/>
      <c r="F105" s="34"/>
      <c r="G105" s="35"/>
      <c r="H105" s="35"/>
      <c r="I105" s="35"/>
    </row>
    <row r="106" spans="1:9" ht="15.75" x14ac:dyDescent="0.25">
      <c r="A106" s="38"/>
      <c r="B106" s="33"/>
      <c r="C106" s="32"/>
      <c r="D106" s="32"/>
      <c r="E106" s="40"/>
      <c r="F106" s="34"/>
      <c r="G106" s="35"/>
      <c r="H106" s="35"/>
      <c r="I106" s="35"/>
    </row>
    <row r="107" spans="1:9" ht="15.75" x14ac:dyDescent="0.25">
      <c r="A107" s="38"/>
      <c r="B107" s="33"/>
      <c r="C107" s="32"/>
      <c r="D107" s="32"/>
      <c r="E107" s="32"/>
      <c r="F107" s="34"/>
      <c r="G107" s="35"/>
      <c r="H107" s="35"/>
      <c r="I107" s="35"/>
    </row>
    <row r="108" spans="1:9" ht="15.75" x14ac:dyDescent="0.25">
      <c r="A108" s="38"/>
      <c r="B108" s="33"/>
      <c r="C108" s="32"/>
      <c r="D108" s="32"/>
      <c r="E108" s="32"/>
      <c r="F108" s="34"/>
      <c r="G108" s="35"/>
      <c r="H108" s="35"/>
      <c r="I108" s="35"/>
    </row>
    <row r="109" spans="1:9" ht="15.75" x14ac:dyDescent="0.25">
      <c r="A109" s="38"/>
      <c r="B109" s="33"/>
      <c r="C109" s="32"/>
      <c r="D109" s="32"/>
      <c r="E109" s="32"/>
      <c r="F109" s="34"/>
      <c r="G109" s="35"/>
      <c r="H109" s="35"/>
      <c r="I109" s="35"/>
    </row>
    <row r="110" spans="1:9" ht="15.75" x14ac:dyDescent="0.25">
      <c r="A110" s="38"/>
      <c r="B110" s="41"/>
      <c r="C110" s="32"/>
      <c r="D110" s="32"/>
      <c r="E110" s="32"/>
      <c r="F110" s="34"/>
      <c r="G110" s="35"/>
      <c r="H110" s="35"/>
      <c r="I110" s="35"/>
    </row>
    <row r="111" spans="1:9" ht="15.75" x14ac:dyDescent="0.25">
      <c r="A111" s="38"/>
      <c r="B111" s="41"/>
      <c r="C111" s="32"/>
      <c r="D111" s="32"/>
      <c r="E111" s="32"/>
      <c r="F111" s="34"/>
      <c r="G111" s="35"/>
      <c r="H111" s="35"/>
      <c r="I111" s="35"/>
    </row>
    <row r="112" spans="1:9" ht="15.75" x14ac:dyDescent="0.25">
      <c r="A112" s="38"/>
      <c r="B112" s="41"/>
      <c r="C112" s="32"/>
      <c r="D112" s="32"/>
      <c r="E112" s="32"/>
      <c r="F112" s="34"/>
      <c r="G112" s="35"/>
      <c r="H112" s="35"/>
      <c r="I112" s="35"/>
    </row>
    <row r="113" spans="1:9" ht="15.75" x14ac:dyDescent="0.25">
      <c r="A113" s="42"/>
      <c r="B113" s="43"/>
      <c r="C113" s="32"/>
      <c r="D113" s="32"/>
      <c r="E113" s="32"/>
      <c r="F113" s="34"/>
      <c r="G113" s="35"/>
      <c r="H113" s="35"/>
      <c r="I113" s="35"/>
    </row>
    <row r="114" spans="1:9" ht="15.75" x14ac:dyDescent="0.25">
      <c r="A114" s="42"/>
      <c r="B114" s="44"/>
      <c r="C114" s="32"/>
      <c r="D114" s="32"/>
      <c r="E114" s="32"/>
      <c r="F114" s="34"/>
      <c r="G114" s="35"/>
      <c r="H114" s="35"/>
      <c r="I114" s="35"/>
    </row>
    <row r="115" spans="1:9" ht="15.75" x14ac:dyDescent="0.25">
      <c r="A115" s="45"/>
      <c r="B115" s="43"/>
      <c r="C115" s="32"/>
      <c r="D115" s="32"/>
      <c r="E115" s="32"/>
      <c r="F115" s="34"/>
      <c r="G115" s="35"/>
      <c r="H115" s="35"/>
      <c r="I115" s="35"/>
    </row>
    <row r="116" spans="1:9" ht="15.75" x14ac:dyDescent="0.25">
      <c r="A116" s="45"/>
      <c r="B116" s="43"/>
      <c r="C116" s="32"/>
      <c r="D116" s="32"/>
      <c r="E116" s="32"/>
      <c r="F116" s="34"/>
      <c r="G116" s="35"/>
      <c r="H116" s="35"/>
      <c r="I116" s="35"/>
    </row>
    <row r="117" spans="1:9" ht="15.75" x14ac:dyDescent="0.25">
      <c r="A117" s="45"/>
      <c r="B117" s="43"/>
      <c r="C117" s="32"/>
      <c r="D117" s="32"/>
      <c r="E117" s="32"/>
      <c r="F117" s="34"/>
      <c r="G117" s="35"/>
      <c r="H117" s="35"/>
      <c r="I117" s="35"/>
    </row>
    <row r="118" spans="1:9" ht="15.75" x14ac:dyDescent="0.25">
      <c r="A118" s="45"/>
      <c r="B118" s="43"/>
      <c r="C118" s="32"/>
      <c r="D118" s="32"/>
      <c r="E118" s="32"/>
      <c r="F118" s="34"/>
      <c r="G118" s="35"/>
      <c r="H118" s="35"/>
      <c r="I118" s="35"/>
    </row>
    <row r="119" spans="1:9" ht="15.75" x14ac:dyDescent="0.25">
      <c r="A119" s="42"/>
      <c r="B119" s="43"/>
      <c r="C119" s="32"/>
      <c r="D119" s="32"/>
      <c r="E119" s="32"/>
      <c r="F119" s="34"/>
      <c r="G119" s="35"/>
      <c r="H119" s="35"/>
      <c r="I119" s="35"/>
    </row>
    <row r="120" spans="1:9" ht="15.75" x14ac:dyDescent="0.25">
      <c r="A120" s="42"/>
      <c r="B120" s="43"/>
      <c r="C120" s="32"/>
      <c r="D120" s="32"/>
      <c r="E120" s="32"/>
      <c r="F120" s="34"/>
      <c r="G120" s="35"/>
      <c r="H120" s="35"/>
      <c r="I120" s="35"/>
    </row>
    <row r="121" spans="1:9" ht="15.75" x14ac:dyDescent="0.25">
      <c r="A121" s="42"/>
      <c r="B121" s="43"/>
      <c r="C121" s="32"/>
      <c r="D121" s="32"/>
      <c r="E121" s="32"/>
      <c r="F121" s="34"/>
      <c r="G121" s="35"/>
      <c r="H121" s="35"/>
      <c r="I121" s="35"/>
    </row>
    <row r="122" spans="1:9" ht="15.75" x14ac:dyDescent="0.25">
      <c r="A122" s="46"/>
      <c r="B122" s="44"/>
      <c r="C122" s="32"/>
      <c r="D122" s="32"/>
      <c r="E122" s="32"/>
      <c r="F122" s="34"/>
      <c r="G122" s="35"/>
      <c r="H122" s="35"/>
      <c r="I122" s="35"/>
    </row>
    <row r="123" spans="1:9" ht="15.75" x14ac:dyDescent="0.25">
      <c r="A123" s="46"/>
      <c r="B123" s="43"/>
      <c r="C123" s="32"/>
      <c r="D123" s="32"/>
      <c r="E123" s="32"/>
      <c r="F123" s="34"/>
      <c r="G123" s="35"/>
      <c r="H123" s="35"/>
      <c r="I123" s="35"/>
    </row>
    <row r="124" spans="1:9" ht="15.75" x14ac:dyDescent="0.25">
      <c r="A124" s="46"/>
      <c r="B124" s="43"/>
      <c r="C124" s="32"/>
      <c r="D124" s="32"/>
      <c r="E124" s="32"/>
      <c r="F124" s="34"/>
      <c r="G124" s="35"/>
      <c r="H124" s="35"/>
      <c r="I124" s="35"/>
    </row>
    <row r="125" spans="1:9" ht="15.75" x14ac:dyDescent="0.25">
      <c r="A125" s="47"/>
      <c r="B125" s="43"/>
      <c r="C125" s="32"/>
      <c r="D125" s="32"/>
      <c r="E125" s="32"/>
      <c r="F125" s="34"/>
      <c r="G125" s="35"/>
      <c r="H125" s="35"/>
      <c r="I125" s="35"/>
    </row>
    <row r="126" spans="1:9" ht="15.75" x14ac:dyDescent="0.25">
      <c r="A126" s="47" t="str">
        <f>IF(A105&lt;2,"",IF(A105&lt;2.1,"VEINTE MIL ",IF(A105&lt;3,"VEINTI",IF(A105&lt;3.1,"TREINTA MIL ",IF(A105&lt;4,"TREINTA Y ",IF(A105&lt;4.1,"CUARENTA MIL ",IF(A105&lt;5,"CUARENTA Y ",IF(A105&lt;5.1,"CINCUENTA MIL ",""))))))))</f>
        <v/>
      </c>
      <c r="B126" s="43"/>
      <c r="C126" s="32"/>
      <c r="D126" s="32"/>
      <c r="E126" s="32"/>
      <c r="F126" s="34"/>
      <c r="G126" s="35"/>
      <c r="H126" s="35"/>
      <c r="I126" s="35"/>
    </row>
    <row r="127" spans="1:9" ht="15.75" x14ac:dyDescent="0.25">
      <c r="A127" s="47" t="str">
        <f>IF(A105&lt;5.1,"",IF(A105&lt;6,"CINCUENTA Y ",IF(A105&lt;6.1,"SESENTA MIL ",IF(A105&lt;7,"SESENTA Y ",IF(A105&lt;7.1,"SETENTA MIL ",IF(A105&lt;8,"SETENTA Y ",IF(A105&lt;8.1,"OCHENTA MIL ",IF(A105&lt;9,"OCHENTA Y ",""))))))))</f>
        <v/>
      </c>
      <c r="B127" s="43"/>
      <c r="C127" s="32"/>
      <c r="D127" s="32"/>
      <c r="E127" s="32"/>
      <c r="F127" s="34"/>
      <c r="G127" s="35"/>
      <c r="H127" s="35"/>
      <c r="I127" s="35"/>
    </row>
    <row r="128" spans="1:9" ht="15.75" x14ac:dyDescent="0.25">
      <c r="A128" s="47" t="str">
        <f>IF(A105&lt;9,"",IF(A105&lt;9.1,"NOVENTA MIL ","NOVENTA Y "))</f>
        <v/>
      </c>
      <c r="B128" s="43"/>
      <c r="C128" s="32"/>
      <c r="D128" s="32"/>
      <c r="E128" s="32"/>
      <c r="F128" s="34"/>
      <c r="G128" s="35"/>
      <c r="H128" s="35"/>
      <c r="I128" s="35"/>
    </row>
    <row r="129" spans="1:9" ht="15.75" x14ac:dyDescent="0.25">
      <c r="A129" s="42" t="str">
        <f>IF(A106&lt;1,"",IF(A106&lt;1.01,"CIEN MIL ",IF(A106&lt;2,"CIENTO ",IF(A106&lt;2.01,"DOSCIENTOS MIL ",IF(A106&lt;3,"DOSCIENTOS ",IF(A106&lt;3.01,"TRESCIENTOS MIL ",IF(A106&lt;4,"TRESCIENTOS  ",IF(A106&lt;4.01,"CUATROCIENTOS MIL ",""))))))))</f>
        <v/>
      </c>
      <c r="B129" s="43" t="str">
        <f>CONCATENATE(A129,A130,A131)</f>
        <v/>
      </c>
      <c r="C129" s="32"/>
      <c r="D129" s="32"/>
      <c r="E129" s="32"/>
      <c r="F129" s="34"/>
      <c r="G129" s="35"/>
      <c r="H129" s="35"/>
      <c r="I129" s="35"/>
    </row>
    <row r="130" spans="1:9" ht="15.75" x14ac:dyDescent="0.25">
      <c r="A130" s="42" t="str">
        <f>IF(A106&lt;4.01,"",IF(A106&lt;5,"CUATROCIENTOS ",IF(A106&lt;5.01,"QUINIENTOS MIL ",IF(A106&lt;6, "QUINIENTOS ",IF(A106&lt;6.01,"SEISCIENTOS MIL ", IF(A106&lt;7, "SEISCIENTOS ",IF(A106&lt;7.01,"SETECIENTOS MIL ",IF(A106&lt;8,"SETECIENTOS ",""))))))))</f>
        <v/>
      </c>
      <c r="B130" s="43"/>
      <c r="C130" s="32"/>
      <c r="D130" s="32"/>
      <c r="E130" s="32"/>
      <c r="F130" s="34"/>
      <c r="G130" s="35"/>
      <c r="H130" s="35"/>
      <c r="I130" s="35"/>
    </row>
    <row r="131" spans="1:9" ht="15.75" x14ac:dyDescent="0.25">
      <c r="A131" s="42" t="str">
        <f>IF(A106&lt;8,"",IF(A106&lt;8.01,"OCHOCIENTOS MIL ",IF(A106&lt;9,"OCHOCIENTOS ",IF(A106&lt;9.01,"NOVECIENTOS MIL ","NOVECIENTOS "))))</f>
        <v/>
      </c>
      <c r="B131" s="43" t="str">
        <f>IF(A110+A111=0,"",IF(SUM(A101:A109)=0,CONCATENATE("MILLONES DE "),""))</f>
        <v/>
      </c>
      <c r="C131" s="32"/>
      <c r="D131" s="32"/>
      <c r="E131" s="32"/>
      <c r="F131" s="34"/>
      <c r="G131" s="35"/>
      <c r="H131" s="35"/>
      <c r="I131" s="35"/>
    </row>
    <row r="132" spans="1:9" ht="15.75" x14ac:dyDescent="0.25">
      <c r="A132" s="48" t="str">
        <f>IF(A107&lt;1,"",IF(A107&lt;2,"UN MILLON ",IF(A107&lt;3,"DOS MILLONES ",IF(A107&lt;4,"TRES MILLONES ",IF(A107&lt;5,"CUATRO MILLONES ",IF(A107&lt;6,"CINCO MILLONES ",""))))))</f>
        <v/>
      </c>
      <c r="B132" s="44" t="str">
        <f>IF(A108&lt;1,CONCATENATE(A132,A133),IF(A108&lt;1.6,CONCATENATE(A133),CONCATENATE(A133,A132)))</f>
        <v/>
      </c>
      <c r="C132" s="32"/>
      <c r="D132" s="32"/>
      <c r="E132" s="32"/>
      <c r="F132" s="34"/>
      <c r="G132" s="35"/>
      <c r="H132" s="35"/>
      <c r="I132" s="35"/>
    </row>
    <row r="133" spans="1:9" ht="15.75" x14ac:dyDescent="0.25">
      <c r="A133" s="48" t="str">
        <f>IF(A107&lt;6,"",IF(A107&lt;7,"SEIS MILLONES ",IF(A107&lt;8,"SIETE MILLONES ",IF(A107&lt;9,"OCHO MILLONES ",IF(A107&lt;10,"NUEVE MILLONES ","")))))</f>
        <v/>
      </c>
      <c r="B133" s="43"/>
      <c r="C133" s="32"/>
      <c r="D133" s="32"/>
      <c r="E133" s="32"/>
      <c r="F133" s="34"/>
      <c r="G133" s="35"/>
      <c r="H133" s="35"/>
      <c r="I133" s="35"/>
    </row>
    <row r="134" spans="1:9" ht="15.75" x14ac:dyDescent="0.25">
      <c r="A134" s="47" t="str">
        <f>IF(A108&lt;1,"",IF(A108&lt;1.1,"DIEZ MILLONES ",(IF(A108&lt;1.2,"ONCE MILLONES ",IF(A108&lt;1.3,"DOCE MILLONES ",IF(A108&lt;1.4,"TRECE MILLONES ",IF(A108&lt;1.5,"CATORCE MILLONES ",IF(A108&lt;1.6,"QUINCE MILLONES ",IF(A108&lt;2,"DIECI","")))))))))</f>
        <v/>
      </c>
      <c r="B134" s="41" t="str">
        <f>CONCATENATE(A134,A135,A136,A137)</f>
        <v/>
      </c>
      <c r="C134" s="32"/>
      <c r="D134" s="32"/>
      <c r="E134" s="32"/>
      <c r="F134" s="34"/>
      <c r="G134" s="35"/>
      <c r="H134" s="35"/>
      <c r="I134" s="35"/>
    </row>
    <row r="135" spans="1:9" ht="15.75" x14ac:dyDescent="0.25">
      <c r="A135" s="47" t="str">
        <f>IF(A108&lt;2,"",IF(A108&lt;2.1,"VEINTE MILLONES ",IF(A108&lt;3,"VEINTI",IF(A108&lt;3.1,"TREINTA MILLONES ",IF(A108&lt;4,"TREINTA Y ",IF(A108&lt;4.1,"CUARENTA MILLONES ",IF(A108&lt;5,"CUARENTA Y ",IF(A108&lt;5.1,"CINCUENTA MILLONES ",""))))))))</f>
        <v/>
      </c>
      <c r="B135" s="43"/>
      <c r="C135" s="32"/>
      <c r="D135" s="32"/>
      <c r="E135" s="32"/>
      <c r="F135" s="34"/>
      <c r="G135" s="35"/>
      <c r="H135" s="35"/>
      <c r="I135" s="35"/>
    </row>
    <row r="136" spans="1:9" ht="15.75" x14ac:dyDescent="0.25">
      <c r="A136" s="47" t="str">
        <f>(IF(A108&lt;=5.1,"",IF(A108&lt;6,"CINCUENTA Y ",IF(A108&lt;6.1,"SESENTA MILLONES ",IF(A108&lt;7,"SESENTA Y ",IF(A108&lt;7.1,"SETENTA MILLONES ",IF(A108&lt;8,"SETENTA Y ",IF(A108&lt;8.1,"OCHENTA MILLONES ",IF(A108&lt;9,"OCHENTA Y ","")))))))))</f>
        <v/>
      </c>
      <c r="B136" s="43"/>
      <c r="C136" s="32"/>
      <c r="D136" s="32"/>
      <c r="E136" s="32"/>
      <c r="F136" s="34"/>
      <c r="G136" s="35"/>
      <c r="H136" s="35"/>
      <c r="I136" s="35"/>
    </row>
    <row r="137" spans="1:9" ht="15.75" x14ac:dyDescent="0.25">
      <c r="A137" s="47" t="str">
        <f>(IF(A108&lt;9,"",IF(A108&lt;9.1,"NOVENTA MILLONES ","NOVENTA Y ")))</f>
        <v/>
      </c>
      <c r="B137" s="43"/>
      <c r="C137" s="32"/>
      <c r="D137" s="32"/>
      <c r="E137" s="32"/>
      <c r="F137" s="34"/>
      <c r="G137" s="35"/>
      <c r="H137" s="35"/>
      <c r="I137" s="35"/>
    </row>
    <row r="138" spans="1:9" ht="15.75" x14ac:dyDescent="0.25">
      <c r="A138" s="42" t="str">
        <f>IF(A109&lt;1,"",IF(A109&lt;1.01,"CIEN MILLONES ",(IF(A109&lt;2,"CIENTO ",IF(A109&lt;2.01,"DOSCIENTOS MILLONES ",IF(A109&lt;3,"DOSCIENTOS ",IF(A109&lt;3.01,"TRESCIENTOS MILLONES ",IF(A109&lt;4,"TRESCIENTOS  ",IF(A109&lt;4.01,"CUATROCIENTOS MILLONES ","")))))))))</f>
        <v/>
      </c>
      <c r="B138" s="43" t="str">
        <f>CONCATENATE(A140,A139,A138)</f>
        <v/>
      </c>
      <c r="C138" s="32"/>
      <c r="D138" s="32"/>
      <c r="E138" s="32"/>
      <c r="F138" s="34"/>
      <c r="G138" s="35"/>
      <c r="H138" s="35"/>
      <c r="I138" s="35"/>
    </row>
    <row r="139" spans="1:9" ht="15.75" x14ac:dyDescent="0.25">
      <c r="A139" s="42" t="str">
        <f>IF(A109&lt;4.01,"",IF(A109&lt;5,"CUATROCIENTOS ",IF(A109&lt;5.01,"QUINIENTOS MILLONES ",IF(A109&lt;6, "QUINIENTOS ",IF(A109&lt;6.01,"SEISCIENTOS MILLONES ", IF(A109&lt;7, "SEISCIENTOS ",IF(A109&lt;7.01,"SETECIENTOS MILLONES ",IF(A109&lt;8,"SETECIENTOS ",""))))))))</f>
        <v/>
      </c>
      <c r="B139" s="43"/>
      <c r="C139" s="32"/>
      <c r="D139" s="32"/>
      <c r="E139" s="32"/>
      <c r="F139" s="34"/>
      <c r="G139" s="35"/>
      <c r="H139" s="35"/>
      <c r="I139" s="35"/>
    </row>
    <row r="140" spans="1:9" ht="15.75" x14ac:dyDescent="0.25">
      <c r="A140" s="42" t="str">
        <f>IF(A109&lt;8,"",IF(A109&lt;8.01,"OCHOCIENTOS MILLONES ",IF(A109&lt;9,"OCHOCIENTOS ",IF(A109&lt;9.01,"NOVECIENTOS MILLONES ","NOVECIENTOS "))))</f>
        <v/>
      </c>
      <c r="B140" s="43"/>
      <c r="C140" s="32"/>
      <c r="D140" s="32"/>
      <c r="E140" s="32"/>
      <c r="F140" s="34"/>
      <c r="G140" s="35"/>
      <c r="H140" s="35"/>
      <c r="I140" s="35"/>
    </row>
    <row r="141" spans="1:9" ht="15.75" x14ac:dyDescent="0.25">
      <c r="A141" s="41" t="str">
        <f>IF(A110&lt;1,"",IF(A110&lt;1.1,"UN MIL ",IF(A110&lt;2,"MIL ",IF(A110&lt;3,"DOS MIL ",IF(A110&lt;4,"TRES MIL ",IF(A110&lt;5,"CUATRO MIL ",IF(A110&lt;6,"CINCO MIL ","")))))))</f>
        <v/>
      </c>
      <c r="B141" s="41" t="str">
        <f>IF(A111&lt;1,CONCATENATE(A141,A142),IF(A111&lt;1.6,CONCATENATE(A142),CONCATENATE(A141,A142)))</f>
        <v/>
      </c>
      <c r="C141" s="32"/>
      <c r="D141" s="49"/>
      <c r="E141" s="49"/>
      <c r="F141" s="34"/>
      <c r="G141" s="35"/>
      <c r="H141" s="35"/>
      <c r="I141" s="35"/>
    </row>
    <row r="142" spans="1:9" ht="15.75" x14ac:dyDescent="0.25">
      <c r="A142" s="41" t="str">
        <f>IF(A110&lt;6,"",IF(A110&lt;7,"SEIS MIL ",IF(A110&lt;8,"SIETE MIL ",IF(A110&lt;9,"OCHO MIL  ","NUEVE MIL "))))</f>
        <v/>
      </c>
      <c r="B142" s="43"/>
      <c r="C142" s="50"/>
      <c r="D142" s="50"/>
      <c r="E142" s="50"/>
      <c r="F142" s="34"/>
      <c r="G142" s="35"/>
      <c r="H142" s="35"/>
      <c r="I142" s="35"/>
    </row>
    <row r="143" spans="1:9" ht="15.75" x14ac:dyDescent="0.25">
      <c r="A143" s="51" t="str">
        <f>IF(A111&lt;1,"",IF(A111&lt;1.1,"DIEZ  MIL ",IF(A111&lt;1.2,"ONCE MIL ",IF(A111&lt;1.3,"DOCE MIL ",IF(A111&lt;1.4,"TRECE MIL ",IF(A111&lt;1.5,"CATORCE MIL ",IF(A111&lt;1.6,"QUINCE MIL ","")))))))</f>
        <v/>
      </c>
      <c r="B143" s="43" t="str">
        <f>CONCATENATE(A143,A144,A145,A146)</f>
        <v/>
      </c>
      <c r="C143" s="50"/>
      <c r="D143" s="50"/>
      <c r="E143" s="50"/>
      <c r="F143" s="34"/>
      <c r="G143" s="35"/>
      <c r="H143" s="35"/>
      <c r="I143" s="35"/>
    </row>
    <row r="144" spans="1:9" ht="15.75" x14ac:dyDescent="0.25">
      <c r="A144" s="51" t="str">
        <f>IF(A111&lt;1.6,"",IF(A111&lt;2,"DIECI",IF(A111&lt;2.1,"VEINTE MIL ",IF(A111&lt;3,"VEINTI",IF(A111&lt;3.1,"TREINTA MIL ",IF(A111&lt;4,"TREINTA Y ",IF(A111&lt;4.1,"CUARENTA MIL ",IF(A111&lt;5,"CUARENTA Y ",""))))))))</f>
        <v/>
      </c>
      <c r="B144" s="43"/>
      <c r="C144" s="50"/>
      <c r="D144" s="50"/>
      <c r="E144" s="50"/>
      <c r="F144" s="34"/>
      <c r="G144" s="35"/>
      <c r="H144" s="35"/>
      <c r="I144" s="35"/>
    </row>
    <row r="145" spans="1:9" ht="15.75" x14ac:dyDescent="0.25">
      <c r="A145" s="51" t="str">
        <f>IF(A111&lt;5,"",IF(A111&lt;5.1,"CINCUENTA MIL ",IF(A111&lt;6,"CINCUENTA Y ",IF(A111&lt;6.1,"SESENTA MIL ",IF(A111&lt;7,"SESENTA Y ",IF(A111&lt;7.1,"SETENTA MIL ",IF(13&lt;8,"SETENTA Y ",IF(A111&lt;8.1,"OCHENTA MIL ",""))))))))</f>
        <v/>
      </c>
      <c r="B145" s="43"/>
      <c r="C145" s="50"/>
      <c r="D145" s="50"/>
      <c r="E145" s="50"/>
      <c r="F145" s="34"/>
      <c r="G145" s="35"/>
      <c r="H145" s="35"/>
      <c r="I145" s="35"/>
    </row>
    <row r="146" spans="1:9" ht="15.75" x14ac:dyDescent="0.25">
      <c r="A146" s="51" t="str">
        <f>IF(A111&lt;8.1,"",IF(A111&lt;9,"OCHENTA Y ",IF(A111&lt;9.1,"NOVENTA MIL ","NOVENTA Y ")))</f>
        <v/>
      </c>
      <c r="B146" s="43"/>
      <c r="C146" s="50"/>
      <c r="D146" s="50"/>
      <c r="E146" s="50"/>
      <c r="F146" s="34"/>
      <c r="G146" s="35"/>
      <c r="H146" s="35"/>
      <c r="I146" s="35"/>
    </row>
    <row r="147" spans="1:9" ht="15.75" x14ac:dyDescent="0.25">
      <c r="A147" s="42" t="str">
        <f>IF(A112&lt;1,"",IF(A112&lt;1.01,"CIEN MIL ",IF(A112&lt;2,"CIENTO ",IF(A112&lt;2.01,"DOSCIENTOS MIL ",IF(A112&lt;3,"DOSCIENTOS ",IF(A112&lt;3.01,"TRESCIENTOS MIL ",IF(A112&lt;4,"TRESCIENTOS  ",IF(A112&lt;4.01,"CUATROCIENTOS MIL ",""))))))))</f>
        <v/>
      </c>
      <c r="B147" s="43" t="str">
        <f>CONCATENATE(A149,A148,A147)</f>
        <v/>
      </c>
      <c r="C147" s="50"/>
      <c r="D147" s="50"/>
      <c r="E147" s="50"/>
      <c r="F147" s="34"/>
      <c r="G147" s="35"/>
      <c r="H147" s="35"/>
      <c r="I147" s="35"/>
    </row>
    <row r="148" spans="1:9" ht="15.75" x14ac:dyDescent="0.25">
      <c r="A148" s="42" t="str">
        <f>IF(A112&lt;4.01,"",IF(A112&lt;5,"CUATROCIENTOS ",IF(A112&lt;5.01,"QUINIENTOS MIL ",IF(A112&lt;6, "QUINIENTOS ",IF(A112&lt;6.01,"SEISCIENTOS MIL ", IF(A112&lt;7, "SEISCIENTOS ",IF(A112&lt;7.01,"SETECIENTOS MIL ",IF(A112&lt;8,"SETECIENTOS ",""))))))))</f>
        <v/>
      </c>
      <c r="B148" s="43"/>
      <c r="C148" s="50"/>
      <c r="D148" s="50"/>
      <c r="E148" s="50"/>
      <c r="F148" s="34"/>
      <c r="G148" s="35"/>
      <c r="H148" s="35"/>
      <c r="I148" s="35"/>
    </row>
    <row r="149" spans="1:9" ht="15.75" x14ac:dyDescent="0.25">
      <c r="A149" s="42" t="str">
        <f>IF(A112&lt;8,"",IF(A112&lt;8.01,"OCHOCIENTOS MIL ",IF(A112&lt;9,"OCHOCIENTOS ",IF(A112&lt;9.01,"NOVECIENTOS MIL ","NOVECIENTOS "))))</f>
        <v/>
      </c>
      <c r="B149" s="43"/>
      <c r="C149" s="50"/>
      <c r="D149" s="50"/>
      <c r="E149" s="50"/>
      <c r="F149" s="34"/>
      <c r="G149" s="35"/>
      <c r="H149" s="35"/>
      <c r="I149" s="35"/>
    </row>
    <row r="150" spans="1:9" ht="15.75" x14ac:dyDescent="0.25">
      <c r="A150" s="51"/>
      <c r="B150" s="43"/>
      <c r="C150" s="50"/>
      <c r="D150" s="50"/>
      <c r="E150" s="50"/>
      <c r="F150" s="34"/>
      <c r="G150" s="35"/>
      <c r="H150" s="35"/>
      <c r="I150" s="35"/>
    </row>
    <row r="151" spans="1:9" ht="15.75" x14ac:dyDescent="0.25">
      <c r="A151" s="32"/>
      <c r="B151" s="33"/>
      <c r="C151" s="69" t="str">
        <f>IF(C99&lt;1000000000000,CONCATENATE(B147,B143,B141,B138,B134,B133,B132,B131,B129,B125,B122,B119,B115,B114,B113,B111,B110),C155)</f>
        <v/>
      </c>
      <c r="D151" s="70"/>
      <c r="E151" s="70"/>
      <c r="F151" s="34"/>
      <c r="G151" s="35"/>
      <c r="H151" s="35"/>
      <c r="I151" s="35"/>
    </row>
    <row r="152" spans="1:9" ht="15.75" x14ac:dyDescent="0.25">
      <c r="A152" s="32"/>
      <c r="B152" s="33"/>
      <c r="C152" s="70"/>
      <c r="D152" s="70"/>
      <c r="E152" s="70"/>
      <c r="F152" s="34"/>
      <c r="G152" s="35"/>
      <c r="H152" s="35"/>
      <c r="I152" s="35"/>
    </row>
    <row r="153" spans="1:9" ht="15.75" x14ac:dyDescent="0.25">
      <c r="A153" s="32"/>
      <c r="B153" s="33"/>
      <c r="C153" s="70"/>
      <c r="D153" s="70"/>
      <c r="E153" s="70"/>
      <c r="F153" s="34"/>
      <c r="G153" s="35"/>
      <c r="H153" s="35"/>
      <c r="I153" s="35"/>
    </row>
    <row r="154" spans="1:9" ht="15.75" x14ac:dyDescent="0.25">
      <c r="A154" s="32"/>
      <c r="B154" s="33"/>
      <c r="C154" s="70"/>
      <c r="D154" s="70"/>
      <c r="E154" s="70"/>
      <c r="F154" s="34"/>
      <c r="G154" s="35"/>
      <c r="H154" s="35"/>
      <c r="I154" s="35"/>
    </row>
    <row r="155" spans="1:9" ht="26.25" x14ac:dyDescent="0.4">
      <c r="A155" s="32"/>
      <c r="B155" s="32"/>
      <c r="C155" s="32" t="s">
        <v>19</v>
      </c>
      <c r="D155" s="32"/>
      <c r="E155" s="32"/>
      <c r="F155" s="34"/>
      <c r="G155" s="35"/>
      <c r="H155" s="35"/>
      <c r="I155" s="35"/>
    </row>
    <row r="156" spans="1:9" x14ac:dyDescent="0.25">
      <c r="A156" s="36"/>
      <c r="B156" s="36"/>
      <c r="C156" s="36"/>
      <c r="D156" s="36"/>
      <c r="E156" s="36"/>
      <c r="F156" s="36"/>
      <c r="G156" s="36"/>
      <c r="H156" s="36"/>
      <c r="I156" s="36"/>
    </row>
    <row r="157" spans="1:9" x14ac:dyDescent="0.25">
      <c r="A157" s="36"/>
      <c r="B157" s="36"/>
      <c r="C157" s="36"/>
      <c r="D157" s="36"/>
      <c r="E157" s="36"/>
      <c r="F157" s="36"/>
      <c r="G157" s="36"/>
      <c r="H157" s="36"/>
      <c r="I157" s="36"/>
    </row>
    <row r="158" spans="1:9" x14ac:dyDescent="0.25">
      <c r="A158" s="36"/>
      <c r="B158" s="36"/>
      <c r="C158" s="36"/>
      <c r="D158" s="36"/>
      <c r="E158" s="36"/>
      <c r="F158" s="36"/>
      <c r="G158" s="36"/>
      <c r="H158" s="36"/>
      <c r="I158" s="36"/>
    </row>
    <row r="159" spans="1:9" x14ac:dyDescent="0.25">
      <c r="A159" s="36"/>
      <c r="B159" s="36"/>
      <c r="C159" s="36"/>
      <c r="D159" s="36"/>
      <c r="E159" s="36"/>
      <c r="F159" s="36"/>
      <c r="G159" s="36"/>
      <c r="H159" s="36"/>
      <c r="I159" s="36"/>
    </row>
    <row r="160" spans="1:9" x14ac:dyDescent="0.25">
      <c r="A160" s="36"/>
      <c r="B160" s="36"/>
      <c r="C160" s="36"/>
      <c r="D160" s="36"/>
      <c r="E160" s="36"/>
      <c r="F160" s="36"/>
      <c r="G160" s="36"/>
      <c r="H160" s="36"/>
      <c r="I160" s="36"/>
    </row>
    <row r="161" spans="1:9" x14ac:dyDescent="0.25">
      <c r="A161" s="36"/>
      <c r="B161" s="36"/>
      <c r="C161" s="36"/>
      <c r="D161" s="36"/>
      <c r="E161" s="36"/>
      <c r="F161" s="36"/>
      <c r="G161" s="36"/>
      <c r="H161" s="36"/>
      <c r="I161" s="36"/>
    </row>
    <row r="162" spans="1:9" x14ac:dyDescent="0.25">
      <c r="A162" s="36"/>
      <c r="B162" s="36"/>
      <c r="C162" s="36"/>
      <c r="D162" s="36"/>
      <c r="E162" s="36"/>
      <c r="F162" s="36"/>
      <c r="G162" s="36"/>
      <c r="H162" s="36"/>
      <c r="I162" s="36"/>
    </row>
    <row r="163" spans="1:9" x14ac:dyDescent="0.25">
      <c r="A163" s="36"/>
      <c r="B163" s="36"/>
      <c r="C163" s="36"/>
      <c r="D163" s="36"/>
      <c r="E163" s="36"/>
      <c r="F163" s="36"/>
      <c r="G163" s="36"/>
      <c r="H163" s="36"/>
      <c r="I163" s="36"/>
    </row>
    <row r="164" spans="1:9" x14ac:dyDescent="0.25">
      <c r="A164" s="36"/>
      <c r="B164" s="36"/>
      <c r="C164" s="36"/>
      <c r="D164" s="36"/>
      <c r="E164" s="36"/>
      <c r="F164" s="36"/>
      <c r="G164" s="36"/>
      <c r="H164" s="36"/>
      <c r="I164" s="36"/>
    </row>
    <row r="165" spans="1:9" x14ac:dyDescent="0.25">
      <c r="A165" s="36"/>
      <c r="B165" s="36"/>
      <c r="C165" s="36"/>
      <c r="D165" s="36"/>
      <c r="E165" s="36"/>
      <c r="F165" s="36"/>
      <c r="G165" s="36"/>
      <c r="H165" s="36"/>
      <c r="I165" s="36"/>
    </row>
    <row r="166" spans="1:9" x14ac:dyDescent="0.25">
      <c r="A166" s="36"/>
      <c r="B166" s="36"/>
      <c r="C166" s="36"/>
      <c r="D166" s="36"/>
      <c r="E166" s="36"/>
      <c r="F166" s="36"/>
      <c r="G166" s="36"/>
      <c r="H166" s="36"/>
      <c r="I166" s="36"/>
    </row>
    <row r="167" spans="1:9" x14ac:dyDescent="0.25">
      <c r="A167" s="36"/>
      <c r="B167" s="36"/>
      <c r="C167" s="36"/>
      <c r="D167" s="36"/>
      <c r="E167" s="36"/>
      <c r="F167" s="36"/>
      <c r="G167" s="36"/>
      <c r="H167" s="36"/>
      <c r="I167" s="36"/>
    </row>
    <row r="168" spans="1:9" x14ac:dyDescent="0.25">
      <c r="A168" s="36"/>
      <c r="B168" s="36"/>
      <c r="C168" s="36"/>
      <c r="D168" s="36"/>
      <c r="E168" s="36"/>
      <c r="F168" s="36"/>
      <c r="G168" s="36"/>
      <c r="H168" s="36"/>
      <c r="I168" s="36"/>
    </row>
    <row r="169" spans="1:9" x14ac:dyDescent="0.25">
      <c r="A169" s="36"/>
      <c r="B169" s="36"/>
      <c r="C169" s="36"/>
      <c r="D169" s="36"/>
      <c r="E169" s="36"/>
      <c r="F169" s="36"/>
      <c r="G169" s="36"/>
      <c r="H169" s="36"/>
      <c r="I169" s="36"/>
    </row>
    <row r="170" spans="1:9" x14ac:dyDescent="0.25">
      <c r="A170" s="36"/>
      <c r="B170" s="36"/>
      <c r="C170" s="36"/>
      <c r="D170" s="36"/>
      <c r="E170" s="36"/>
      <c r="F170" s="36"/>
      <c r="G170" s="36"/>
      <c r="H170" s="36"/>
      <c r="I170" s="36"/>
    </row>
    <row r="171" spans="1:9" x14ac:dyDescent="0.25">
      <c r="A171" s="36"/>
      <c r="B171" s="36"/>
      <c r="C171" s="36"/>
      <c r="D171" s="36"/>
      <c r="E171" s="36"/>
      <c r="F171" s="36"/>
      <c r="G171" s="36"/>
      <c r="H171" s="36"/>
      <c r="I171" s="36"/>
    </row>
    <row r="172" spans="1:9" x14ac:dyDescent="0.25">
      <c r="A172" s="36"/>
      <c r="B172" s="36"/>
      <c r="C172" s="36"/>
      <c r="D172" s="36"/>
      <c r="E172" s="36"/>
      <c r="F172" s="36"/>
      <c r="G172" s="36"/>
      <c r="H172" s="36"/>
      <c r="I172" s="36"/>
    </row>
    <row r="173" spans="1:9" x14ac:dyDescent="0.25">
      <c r="A173" s="36"/>
      <c r="B173" s="36"/>
      <c r="C173" s="36"/>
      <c r="D173" s="36"/>
      <c r="E173" s="36"/>
      <c r="F173" s="36"/>
      <c r="G173" s="36"/>
      <c r="H173" s="36"/>
      <c r="I173" s="36"/>
    </row>
    <row r="174" spans="1:9" x14ac:dyDescent="0.25">
      <c r="A174" s="36"/>
      <c r="B174" s="36"/>
      <c r="C174" s="36"/>
      <c r="D174" s="36"/>
      <c r="E174" s="36"/>
      <c r="F174" s="36"/>
      <c r="G174" s="36"/>
      <c r="H174" s="36"/>
      <c r="I174" s="36"/>
    </row>
    <row r="175" spans="1:9" x14ac:dyDescent="0.25">
      <c r="A175" s="36"/>
      <c r="B175" s="36"/>
      <c r="C175" s="36"/>
      <c r="D175" s="36"/>
      <c r="E175" s="36"/>
      <c r="F175" s="36"/>
      <c r="G175" s="36"/>
      <c r="H175" s="36"/>
      <c r="I175" s="36"/>
    </row>
    <row r="176" spans="1:9" x14ac:dyDescent="0.25">
      <c r="A176" s="36"/>
      <c r="B176" s="36"/>
      <c r="C176" s="36"/>
      <c r="D176" s="36"/>
      <c r="E176" s="36"/>
      <c r="F176" s="36"/>
      <c r="G176" s="36"/>
      <c r="H176" s="36"/>
      <c r="I176" s="36"/>
    </row>
    <row r="177" spans="1:9" x14ac:dyDescent="0.25">
      <c r="A177" s="36"/>
      <c r="B177" s="36"/>
      <c r="C177" s="36"/>
      <c r="D177" s="36"/>
      <c r="E177" s="36"/>
      <c r="F177" s="36"/>
      <c r="G177" s="36"/>
      <c r="H177" s="36"/>
      <c r="I177" s="36"/>
    </row>
    <row r="178" spans="1:9" x14ac:dyDescent="0.25">
      <c r="A178" s="36"/>
      <c r="B178" s="36"/>
      <c r="C178" s="36"/>
      <c r="D178" s="36"/>
      <c r="E178" s="36"/>
      <c r="F178" s="36"/>
      <c r="G178" s="36"/>
      <c r="H178" s="36"/>
      <c r="I178" s="36"/>
    </row>
    <row r="179" spans="1:9" x14ac:dyDescent="0.25">
      <c r="A179" s="36"/>
      <c r="B179" s="36"/>
      <c r="C179" s="36"/>
      <c r="D179" s="36"/>
      <c r="E179" s="36"/>
      <c r="F179" s="36"/>
      <c r="G179" s="36"/>
      <c r="H179" s="36"/>
      <c r="I179" s="36"/>
    </row>
    <row r="180" spans="1:9" x14ac:dyDescent="0.25">
      <c r="A180" s="36"/>
      <c r="B180" s="36"/>
      <c r="C180" s="36"/>
      <c r="D180" s="36"/>
      <c r="E180" s="36"/>
      <c r="F180" s="36"/>
      <c r="G180" s="36"/>
      <c r="H180" s="36"/>
      <c r="I180" s="36"/>
    </row>
    <row r="181" spans="1:9" x14ac:dyDescent="0.25">
      <c r="A181" s="36"/>
      <c r="B181" s="36"/>
      <c r="C181" s="36"/>
      <c r="D181" s="36"/>
      <c r="E181" s="36"/>
      <c r="F181" s="36"/>
      <c r="G181" s="36"/>
      <c r="H181" s="36"/>
      <c r="I181" s="36"/>
    </row>
    <row r="182" spans="1:9" x14ac:dyDescent="0.25">
      <c r="A182" s="36"/>
      <c r="B182" s="36"/>
      <c r="C182" s="36"/>
      <c r="D182" s="36"/>
      <c r="E182" s="36"/>
      <c r="F182" s="36"/>
      <c r="G182" s="36"/>
      <c r="H182" s="36"/>
      <c r="I182" s="36"/>
    </row>
    <row r="183" spans="1:9" x14ac:dyDescent="0.25">
      <c r="A183" s="36"/>
      <c r="B183" s="36"/>
      <c r="C183" s="36"/>
      <c r="D183" s="36"/>
      <c r="E183" s="36"/>
      <c r="F183" s="36"/>
      <c r="G183" s="36"/>
      <c r="H183" s="36"/>
      <c r="I183" s="36"/>
    </row>
    <row r="184" spans="1:9" x14ac:dyDescent="0.25">
      <c r="A184" s="36"/>
      <c r="B184" s="36"/>
      <c r="C184" s="36"/>
      <c r="D184" s="36"/>
      <c r="E184" s="36"/>
      <c r="F184" s="36"/>
      <c r="G184" s="36"/>
      <c r="H184" s="36"/>
      <c r="I184" s="36"/>
    </row>
  </sheetData>
  <mergeCells count="39">
    <mergeCell ref="A12:F12"/>
    <mergeCell ref="E7:F7"/>
    <mergeCell ref="E8:F8"/>
    <mergeCell ref="B9:D9"/>
    <mergeCell ref="B10:F10"/>
    <mergeCell ref="B11:F11"/>
    <mergeCell ref="A32:C32"/>
    <mergeCell ref="A13:F13"/>
    <mergeCell ref="A14:A15"/>
    <mergeCell ref="B14:B15"/>
    <mergeCell ref="C14:C15"/>
    <mergeCell ref="D14:D15"/>
    <mergeCell ref="E14:E15"/>
    <mergeCell ref="F14:F15"/>
    <mergeCell ref="A26:D26"/>
    <mergeCell ref="A27:F27"/>
    <mergeCell ref="A29:C29"/>
    <mergeCell ref="A30:C30"/>
    <mergeCell ref="A31:C31"/>
    <mergeCell ref="C96:D96"/>
    <mergeCell ref="C99:D99"/>
    <mergeCell ref="C100:E101"/>
    <mergeCell ref="C151:E154"/>
    <mergeCell ref="A60:B60"/>
    <mergeCell ref="C60:F60"/>
    <mergeCell ref="A61:B61"/>
    <mergeCell ref="C61:F61"/>
    <mergeCell ref="A62:B62"/>
    <mergeCell ref="A63:B63"/>
    <mergeCell ref="A6:F6"/>
    <mergeCell ref="A5:F5"/>
    <mergeCell ref="A7:D7"/>
    <mergeCell ref="A8:D8"/>
    <mergeCell ref="C1:D4"/>
    <mergeCell ref="E1:F1"/>
    <mergeCell ref="E2:F2"/>
    <mergeCell ref="E3:F3"/>
    <mergeCell ref="E4:F4"/>
    <mergeCell ref="A1:A4"/>
  </mergeCells>
  <pageMargins left="0.9055118110236221" right="0.70866141732283472" top="0.74803149606299213" bottom="0.74803149606299213" header="0.31496062992125984" footer="0.31496062992125984"/>
  <pageSetup paperSize="9"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309</vt:lpstr>
      <vt:lpstr>'309'!Área_de_impresión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MY. Anderson Barrera Rincon</cp:lastModifiedBy>
  <dcterms:created xsi:type="dcterms:W3CDTF">2021-10-11T01:23:06Z</dcterms:created>
  <dcterms:modified xsi:type="dcterms:W3CDTF">2022-06-21T14:51:20Z</dcterms:modified>
</cp:coreProperties>
</file>