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MAY LAUREN\I\FORMATOS PARA REVISAR\Formatos COFIP\"/>
    </mc:Choice>
  </mc:AlternateContent>
  <bookViews>
    <workbookView xWindow="0" yWindow="0" windowWidth="28800" windowHeight="11580" firstSheet="2" activeTab="2"/>
  </bookViews>
  <sheets>
    <sheet name="PLAN DRUMMIND 2021" sheetId="3" state="hidden" r:id="rId1"/>
    <sheet name="PROMIGAS" sheetId="5" state="hidden" r:id="rId2"/>
    <sheet name="PLAN DE INVERSION DINERO" sheetId="6" r:id="rId3"/>
    <sheet name="Hoja1" sheetId="8" r:id="rId4"/>
  </sheets>
  <definedNames>
    <definedName name="_xlnm._FilterDatabase" localSheetId="2" hidden="1">'PLAN DE INVERSION DINERO'!#REF!</definedName>
    <definedName name="_xlnm._FilterDatabase" localSheetId="0" hidden="1">'PLAN DRUMMIND 2021'!#REF!</definedName>
    <definedName name="_xlnm._FilterDatabase" localSheetId="1" hidden="1">PROMIGAS!$A$1042:$P$1071</definedName>
    <definedName name="_xlnm.Print_Area" localSheetId="2">'PLAN DE INVERSION DINERO'!$B$7:$K$101</definedName>
    <definedName name="_xlnm.Print_Area" localSheetId="0">'PLAN DRUMMIND 2021'!$A$1:$J$1071</definedName>
    <definedName name="_xlnm.Print_Area" localSheetId="1">PROMIGAS!$A$1:$J$1196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5" i="6" l="1"/>
  <c r="D15" i="8" l="1"/>
  <c r="D12" i="8"/>
  <c r="J1105" i="5" l="1"/>
  <c r="A1104" i="5"/>
  <c r="J1009" i="5" l="1"/>
  <c r="J1173" i="5"/>
  <c r="J1164" i="5"/>
  <c r="J1153" i="5"/>
  <c r="J1144" i="5"/>
  <c r="J1135" i="5"/>
  <c r="J1128" i="5"/>
  <c r="J1112" i="5"/>
  <c r="J1097" i="5"/>
  <c r="J1090" i="5"/>
  <c r="J1081" i="5"/>
  <c r="J1172" i="5"/>
  <c r="J1161" i="5"/>
  <c r="G1127" i="5"/>
  <c r="G1126" i="5"/>
  <c r="G1125" i="5"/>
  <c r="G1124" i="5"/>
  <c r="G1123" i="5"/>
  <c r="G1122" i="5"/>
  <c r="J1121" i="5"/>
  <c r="G1121" i="5"/>
  <c r="G1111" i="5"/>
  <c r="A1096" i="5"/>
  <c r="A1111" i="5" s="1"/>
  <c r="I159" i="5"/>
  <c r="A1121" i="5" l="1"/>
  <c r="A1122" i="5" s="1"/>
  <c r="A1123" i="5" s="1"/>
  <c r="A1124" i="5" s="1"/>
  <c r="A1125" i="5" s="1"/>
  <c r="A1126" i="5" s="1"/>
  <c r="A1127" i="5" s="1"/>
  <c r="A1134" i="5" s="1"/>
  <c r="A1143" i="5" s="1"/>
  <c r="A1161" i="5" l="1"/>
  <c r="A1162" i="5" s="1"/>
  <c r="A1163" i="5" s="1"/>
  <c r="A1172" i="5" s="1"/>
  <c r="A1152" i="5"/>
  <c r="J995" i="5"/>
  <c r="J986" i="5"/>
  <c r="J976" i="5"/>
  <c r="J985" i="5"/>
  <c r="J984" i="5"/>
  <c r="J975" i="5"/>
  <c r="J974" i="5"/>
  <c r="J973" i="5"/>
  <c r="A974" i="5"/>
  <c r="A975" i="5" s="1"/>
  <c r="A984" i="5" s="1"/>
  <c r="A985" i="5" s="1"/>
  <c r="A994" i="5" s="1"/>
  <c r="J952" i="5"/>
  <c r="J943" i="5"/>
  <c r="J931" i="5"/>
  <c r="J913" i="5"/>
  <c r="J902" i="5"/>
  <c r="J882" i="5"/>
  <c r="J921" i="5"/>
  <c r="G901" i="5"/>
  <c r="G900" i="5"/>
  <c r="G899" i="5"/>
  <c r="G898" i="5"/>
  <c r="G897" i="5"/>
  <c r="G896" i="5"/>
  <c r="G895" i="5"/>
  <c r="G894" i="5"/>
  <c r="G893" i="5"/>
  <c r="G892" i="5"/>
  <c r="G891" i="5"/>
  <c r="G890" i="5"/>
  <c r="J881" i="5"/>
  <c r="J880" i="5"/>
  <c r="J879" i="5"/>
  <c r="J878" i="5"/>
  <c r="J877" i="5"/>
  <c r="J876" i="5"/>
  <c r="J875" i="5"/>
  <c r="J874" i="5"/>
  <c r="J873" i="5"/>
  <c r="J872" i="5"/>
  <c r="J871" i="5"/>
  <c r="J870" i="5"/>
  <c r="J869" i="5"/>
  <c r="J868" i="5"/>
  <c r="J867" i="5"/>
  <c r="J866" i="5"/>
  <c r="J864" i="5"/>
  <c r="J863" i="5"/>
  <c r="J862" i="5"/>
  <c r="J861" i="5"/>
  <c r="J860" i="5"/>
  <c r="J859" i="5"/>
  <c r="J858" i="5"/>
  <c r="J857" i="5"/>
  <c r="J856" i="5"/>
  <c r="J855" i="5"/>
  <c r="J854" i="5"/>
  <c r="J853" i="5"/>
  <c r="J852" i="5"/>
  <c r="J851" i="5"/>
  <c r="J850" i="5"/>
  <c r="J849" i="5"/>
  <c r="J848" i="5"/>
  <c r="J847" i="5"/>
  <c r="J846" i="5"/>
  <c r="J845" i="5"/>
  <c r="J844" i="5"/>
  <c r="J843" i="5"/>
  <c r="J842" i="5"/>
  <c r="J841" i="5"/>
  <c r="J840" i="5"/>
  <c r="J839" i="5"/>
  <c r="J782" i="5"/>
  <c r="J781" i="5"/>
  <c r="J780" i="5"/>
  <c r="J779" i="5"/>
  <c r="J778" i="5"/>
  <c r="J777" i="5"/>
  <c r="J776" i="5"/>
  <c r="J775" i="5"/>
  <c r="J774" i="5"/>
  <c r="J773" i="5"/>
  <c r="J772" i="5"/>
  <c r="J771" i="5"/>
  <c r="J770" i="5"/>
  <c r="J769" i="5"/>
  <c r="J768" i="5"/>
  <c r="J767" i="5"/>
  <c r="J766" i="5"/>
  <c r="J765" i="5"/>
  <c r="J764" i="5"/>
  <c r="J763" i="5"/>
  <c r="J762" i="5"/>
  <c r="J761" i="5"/>
  <c r="J760" i="5"/>
  <c r="J759" i="5"/>
  <c r="J758" i="5"/>
  <c r="J757" i="5"/>
  <c r="J756" i="5"/>
  <c r="J755" i="5"/>
  <c r="J754" i="5"/>
  <c r="J753" i="5"/>
  <c r="J752" i="5"/>
  <c r="J751" i="5"/>
  <c r="J750" i="5"/>
  <c r="J749" i="5"/>
  <c r="J748" i="5"/>
  <c r="J747" i="5"/>
  <c r="J746" i="5"/>
  <c r="J745" i="5"/>
  <c r="J744" i="5"/>
  <c r="J743" i="5"/>
  <c r="J742" i="5"/>
  <c r="J741" i="5"/>
  <c r="J740" i="5"/>
  <c r="J739" i="5"/>
  <c r="J738" i="5"/>
  <c r="J737" i="5"/>
  <c r="J736" i="5"/>
  <c r="J735" i="5"/>
  <c r="J734" i="5"/>
  <c r="J733" i="5"/>
  <c r="J732" i="5"/>
  <c r="J731" i="5"/>
  <c r="J730" i="5"/>
  <c r="J729" i="5"/>
  <c r="J728" i="5"/>
  <c r="J727" i="5"/>
  <c r="J726" i="5"/>
  <c r="J725" i="5"/>
  <c r="J724" i="5"/>
  <c r="J723" i="5"/>
  <c r="J722" i="5"/>
  <c r="J721" i="5"/>
  <c r="J720" i="5"/>
  <c r="J719" i="5"/>
  <c r="J718" i="5"/>
  <c r="J717" i="5"/>
  <c r="J716" i="5"/>
  <c r="J715" i="5"/>
  <c r="J714" i="5"/>
  <c r="J713" i="5"/>
  <c r="J712" i="5"/>
  <c r="J711" i="5"/>
  <c r="J710" i="5"/>
  <c r="J709" i="5"/>
  <c r="J708" i="5"/>
  <c r="J707" i="5"/>
  <c r="J706" i="5"/>
  <c r="J705" i="5"/>
  <c r="J704" i="5"/>
  <c r="J703" i="5"/>
  <c r="J702" i="5"/>
  <c r="J701" i="5"/>
  <c r="J700" i="5"/>
  <c r="J699" i="5"/>
  <c r="J698" i="5"/>
  <c r="J697" i="5"/>
  <c r="J696" i="5"/>
  <c r="J695" i="5"/>
  <c r="J694" i="5"/>
  <c r="J693" i="5"/>
  <c r="J692" i="5"/>
  <c r="J691" i="5"/>
  <c r="J690" i="5"/>
  <c r="J689" i="5"/>
  <c r="J688" i="5"/>
  <c r="J687" i="5"/>
  <c r="J686" i="5"/>
  <c r="J685" i="5"/>
  <c r="J684" i="5"/>
  <c r="J683" i="5"/>
  <c r="J682" i="5"/>
  <c r="J681" i="5"/>
  <c r="J680" i="5"/>
  <c r="J679" i="5"/>
  <c r="J678" i="5"/>
  <c r="J677" i="5"/>
  <c r="J676" i="5"/>
  <c r="J675" i="5"/>
  <c r="J674" i="5"/>
  <c r="J673" i="5"/>
  <c r="J672" i="5"/>
  <c r="J671" i="5"/>
  <c r="J670" i="5"/>
  <c r="J669" i="5"/>
  <c r="J668" i="5"/>
  <c r="J667" i="5"/>
  <c r="J666" i="5"/>
  <c r="J665" i="5"/>
  <c r="J664" i="5"/>
  <c r="J663" i="5"/>
  <c r="J662" i="5"/>
  <c r="J661" i="5"/>
  <c r="J660" i="5"/>
  <c r="J659" i="5"/>
  <c r="J658" i="5"/>
  <c r="J657" i="5"/>
  <c r="J656" i="5"/>
  <c r="J655" i="5"/>
  <c r="J654" i="5"/>
  <c r="J653" i="5"/>
  <c r="J652" i="5"/>
  <c r="J651" i="5"/>
  <c r="J650" i="5"/>
  <c r="J649" i="5"/>
  <c r="J648" i="5"/>
  <c r="J647" i="5"/>
  <c r="J646" i="5"/>
  <c r="J645" i="5"/>
  <c r="J644" i="5"/>
  <c r="J643" i="5"/>
  <c r="J642" i="5"/>
  <c r="J641" i="5"/>
  <c r="J640" i="5"/>
  <c r="J639" i="5"/>
  <c r="J638" i="5"/>
  <c r="J637" i="5"/>
  <c r="J636" i="5"/>
  <c r="J635" i="5"/>
  <c r="J634" i="5"/>
  <c r="J633" i="5"/>
  <c r="J632" i="5"/>
  <c r="J631" i="5"/>
  <c r="J630" i="5"/>
  <c r="J629" i="5"/>
  <c r="J628" i="5"/>
  <c r="J627" i="5"/>
  <c r="J626" i="5"/>
  <c r="J625" i="5"/>
  <c r="J624" i="5"/>
  <c r="J623" i="5"/>
  <c r="J622" i="5"/>
  <c r="J621" i="5"/>
  <c r="J620" i="5"/>
  <c r="J619" i="5"/>
  <c r="J618" i="5"/>
  <c r="J617" i="5"/>
  <c r="J616" i="5"/>
  <c r="J615" i="5"/>
  <c r="J614" i="5"/>
  <c r="J613" i="5"/>
  <c r="J612" i="5"/>
  <c r="J611" i="5"/>
  <c r="J610" i="5"/>
  <c r="J609" i="5"/>
  <c r="J608" i="5"/>
  <c r="J607" i="5"/>
  <c r="J606" i="5"/>
  <c r="J605" i="5"/>
  <c r="J604" i="5"/>
  <c r="J603" i="5"/>
  <c r="J602" i="5"/>
  <c r="J601" i="5"/>
  <c r="J600" i="5"/>
  <c r="J599" i="5"/>
  <c r="J598" i="5"/>
  <c r="J597" i="5"/>
  <c r="J596" i="5"/>
  <c r="J595" i="5"/>
  <c r="J594" i="5"/>
  <c r="J593" i="5"/>
  <c r="J592" i="5"/>
  <c r="J591" i="5"/>
  <c r="J590" i="5"/>
  <c r="J589" i="5"/>
  <c r="J588" i="5"/>
  <c r="J587" i="5"/>
  <c r="J586" i="5"/>
  <c r="J585" i="5"/>
  <c r="J584" i="5"/>
  <c r="J583" i="5"/>
  <c r="J582" i="5"/>
  <c r="J581" i="5"/>
  <c r="J580" i="5"/>
  <c r="J579" i="5"/>
  <c r="J578" i="5"/>
  <c r="J577" i="5"/>
  <c r="J576" i="5"/>
  <c r="J575" i="5"/>
  <c r="J574" i="5"/>
  <c r="J573" i="5"/>
  <c r="J572" i="5"/>
  <c r="J571" i="5"/>
  <c r="J570" i="5"/>
  <c r="J569" i="5"/>
  <c r="J568" i="5"/>
  <c r="J567" i="5"/>
  <c r="J566" i="5"/>
  <c r="J565" i="5"/>
  <c r="J564" i="5"/>
  <c r="J563" i="5"/>
  <c r="J562" i="5"/>
  <c r="J561" i="5"/>
  <c r="J560" i="5"/>
  <c r="J559" i="5"/>
  <c r="J558" i="5"/>
  <c r="J557" i="5"/>
  <c r="J556" i="5"/>
  <c r="J555" i="5"/>
  <c r="J554" i="5"/>
  <c r="J553" i="5"/>
  <c r="J552" i="5"/>
  <c r="J551" i="5"/>
  <c r="J550" i="5"/>
  <c r="J549" i="5"/>
  <c r="J548" i="5"/>
  <c r="J547" i="5"/>
  <c r="J546" i="5"/>
  <c r="J545" i="5"/>
  <c r="J544" i="5"/>
  <c r="J543" i="5"/>
  <c r="J542" i="5"/>
  <c r="J541" i="5"/>
  <c r="J540" i="5"/>
  <c r="J539" i="5"/>
  <c r="J538" i="5"/>
  <c r="J537" i="5"/>
  <c r="J536" i="5"/>
  <c r="J535" i="5"/>
  <c r="J534" i="5"/>
  <c r="J533" i="5"/>
  <c r="J532" i="5"/>
  <c r="J531" i="5"/>
  <c r="J530" i="5"/>
  <c r="J529" i="5"/>
  <c r="J528" i="5"/>
  <c r="J527" i="5"/>
  <c r="J526" i="5"/>
  <c r="J525" i="5"/>
  <c r="J524" i="5"/>
  <c r="J523" i="5"/>
  <c r="J522" i="5"/>
  <c r="J521" i="5"/>
  <c r="J520" i="5"/>
  <c r="J519" i="5"/>
  <c r="J518" i="5"/>
  <c r="J517" i="5"/>
  <c r="J516" i="5"/>
  <c r="J515" i="5"/>
  <c r="J514" i="5"/>
  <c r="J513" i="5"/>
  <c r="J512" i="5"/>
  <c r="J511" i="5"/>
  <c r="J510" i="5"/>
  <c r="J509" i="5"/>
  <c r="J508" i="5"/>
  <c r="J507" i="5"/>
  <c r="J506" i="5"/>
  <c r="J505" i="5"/>
  <c r="J504" i="5"/>
  <c r="J503" i="5"/>
  <c r="J502" i="5"/>
  <c r="J501" i="5"/>
  <c r="J500" i="5"/>
  <c r="J499" i="5"/>
  <c r="J498" i="5"/>
  <c r="J497" i="5"/>
  <c r="J496" i="5"/>
  <c r="J495" i="5"/>
  <c r="J494" i="5"/>
  <c r="J493" i="5"/>
  <c r="J492" i="5"/>
  <c r="J491" i="5"/>
  <c r="J490" i="5"/>
  <c r="J489" i="5"/>
  <c r="J488" i="5"/>
  <c r="J487" i="5"/>
  <c r="J486" i="5"/>
  <c r="J485" i="5"/>
  <c r="J484" i="5"/>
  <c r="J483" i="5"/>
  <c r="J482" i="5"/>
  <c r="J481" i="5"/>
  <c r="J480" i="5"/>
  <c r="J479" i="5"/>
  <c r="J478" i="5"/>
  <c r="J477" i="5"/>
  <c r="J476" i="5"/>
  <c r="J475" i="5"/>
  <c r="J474" i="5"/>
  <c r="J473" i="5"/>
  <c r="J472" i="5"/>
  <c r="J471" i="5"/>
  <c r="J470" i="5"/>
  <c r="J469" i="5"/>
  <c r="J468" i="5"/>
  <c r="J467" i="5"/>
  <c r="J466" i="5"/>
  <c r="J465" i="5"/>
  <c r="J464" i="5"/>
  <c r="J463" i="5"/>
  <c r="J462" i="5"/>
  <c r="J461" i="5"/>
  <c r="J460" i="5"/>
  <c r="J459" i="5"/>
  <c r="J458" i="5"/>
  <c r="J457" i="5"/>
  <c r="J456" i="5"/>
  <c r="J455" i="5"/>
  <c r="J454" i="5"/>
  <c r="J453" i="5"/>
  <c r="J452" i="5"/>
  <c r="J451" i="5"/>
  <c r="J450" i="5"/>
  <c r="J449" i="5"/>
  <c r="J448" i="5"/>
  <c r="J447" i="5"/>
  <c r="J446" i="5"/>
  <c r="J445" i="5"/>
  <c r="J444" i="5"/>
  <c r="J443" i="5"/>
  <c r="J442" i="5"/>
  <c r="J441" i="5"/>
  <c r="J440" i="5"/>
  <c r="J439" i="5"/>
  <c r="J438" i="5"/>
  <c r="J437" i="5"/>
  <c r="J436" i="5"/>
  <c r="J435" i="5"/>
  <c r="J434" i="5"/>
  <c r="J433" i="5"/>
  <c r="A434" i="5"/>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J340" i="5"/>
  <c r="J329" i="5"/>
  <c r="J321" i="5"/>
  <c r="J307" i="5"/>
  <c r="J299" i="5"/>
  <c r="J290" i="5"/>
  <c r="J279" i="5"/>
  <c r="J269" i="5"/>
  <c r="K339" i="5"/>
  <c r="J257" i="5"/>
  <c r="J230" i="5"/>
  <c r="J216" i="5"/>
  <c r="J255" i="5"/>
  <c r="G255" i="5"/>
  <c r="J254" i="5"/>
  <c r="G254" i="5"/>
  <c r="J253" i="5"/>
  <c r="G253" i="5"/>
  <c r="J252" i="5"/>
  <c r="G252" i="5"/>
  <c r="J246" i="5"/>
  <c r="G246" i="5"/>
  <c r="J239" i="5"/>
  <c r="J224" i="5"/>
  <c r="A224" i="5"/>
  <c r="A229" i="5" s="1"/>
  <c r="A239" i="5" s="1"/>
  <c r="A246" i="5" s="1"/>
  <c r="A252" i="5" s="1"/>
  <c r="A253" i="5" s="1"/>
  <c r="A254" i="5" s="1"/>
  <c r="A255" i="5" s="1"/>
  <c r="J215" i="5"/>
  <c r="J207" i="5"/>
  <c r="J197" i="5"/>
  <c r="A514" i="5" l="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90" i="5" s="1"/>
  <c r="A891" i="5" s="1"/>
  <c r="A892" i="5" s="1"/>
  <c r="A893" i="5" s="1"/>
  <c r="A894" i="5" s="1"/>
  <c r="A895" i="5" s="1"/>
  <c r="A896" i="5" s="1"/>
  <c r="A897" i="5" s="1"/>
  <c r="A898" i="5" s="1"/>
  <c r="A899" i="5" s="1"/>
  <c r="A900" i="5" s="1"/>
  <c r="A901" i="5" s="1"/>
  <c r="A907" i="5" s="1"/>
  <c r="A908" i="5" s="1"/>
  <c r="A909" i="5" s="1"/>
  <c r="A910" i="5" s="1"/>
  <c r="A911" i="5" s="1"/>
  <c r="A912" i="5" s="1"/>
  <c r="A921" i="5" s="1"/>
  <c r="A922" i="5" s="1"/>
  <c r="A923" i="5" s="1"/>
  <c r="A924" i="5" s="1"/>
  <c r="A925" i="5" s="1"/>
  <c r="A926" i="5" s="1"/>
  <c r="A927" i="5" s="1"/>
  <c r="A928" i="5" s="1"/>
  <c r="A929" i="5" s="1"/>
  <c r="A930" i="5" s="1"/>
  <c r="A939" i="5" s="1"/>
  <c r="A940" i="5" s="1"/>
  <c r="A941" i="5" s="1"/>
  <c r="A942" i="5" s="1"/>
  <c r="A951" i="5" s="1"/>
  <c r="A1080" i="5"/>
  <c r="A268" i="5"/>
  <c r="A276" i="5" s="1"/>
  <c r="A277" i="5" s="1"/>
  <c r="A278" i="5" s="1"/>
  <c r="A286" i="5" s="1"/>
  <c r="A287" i="5" s="1"/>
  <c r="A288" i="5" s="1"/>
  <c r="A289" i="5" s="1"/>
  <c r="A297" i="5" s="1"/>
  <c r="A298" i="5" s="1"/>
  <c r="A306" i="5" s="1"/>
  <c r="A314" i="5" s="1"/>
  <c r="A315" i="5" s="1"/>
  <c r="A316" i="5" s="1"/>
  <c r="A317" i="5" s="1"/>
  <c r="A318" i="5" s="1"/>
  <c r="A319" i="5" s="1"/>
  <c r="A320" i="5" s="1"/>
  <c r="A328" i="5" s="1"/>
  <c r="A336" i="5" s="1"/>
  <c r="A337" i="5" s="1"/>
  <c r="A338" i="5" s="1"/>
  <c r="A339" i="5" s="1"/>
  <c r="J1072" i="5" l="1"/>
  <c r="J1063" i="5"/>
  <c r="J1040" i="5"/>
  <c r="J1053" i="5"/>
  <c r="J1028" i="5"/>
  <c r="J1018" i="5" l="1"/>
  <c r="J965" i="5"/>
  <c r="J997" i="5" s="1"/>
  <c r="I105" i="5" s="1"/>
  <c r="J425" i="5"/>
  <c r="J954" i="5" s="1"/>
  <c r="I104" i="5" s="1"/>
  <c r="J401" i="5"/>
  <c r="J391" i="5"/>
  <c r="J182" i="5"/>
  <c r="J181" i="5"/>
  <c r="G181" i="5"/>
  <c r="J174" i="5"/>
  <c r="G174" i="5"/>
  <c r="J1175" i="5" l="1"/>
  <c r="I106" i="5" s="1"/>
  <c r="J403" i="5"/>
  <c r="I103" i="5" s="1"/>
  <c r="J1177" i="5" l="1"/>
  <c r="H109" i="5"/>
  <c r="I108" i="5"/>
  <c r="J108" i="5" s="1"/>
  <c r="I107" i="5"/>
  <c r="J107" i="5" s="1"/>
  <c r="J106" i="5"/>
  <c r="J105" i="5"/>
  <c r="J104" i="5"/>
  <c r="J103" i="5"/>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70"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I109" i="5" l="1"/>
  <c r="G99" i="5" s="1"/>
  <c r="G100" i="5" s="1"/>
  <c r="J109" i="5"/>
  <c r="A247" i="3" l="1"/>
  <c r="A248" i="3" s="1"/>
  <c r="A249" i="3" s="1"/>
  <c r="A250" i="3" s="1"/>
  <c r="A251" i="3" s="1"/>
  <c r="A252" i="3" s="1"/>
  <c r="A253" i="3" s="1"/>
  <c r="A254" i="3" s="1"/>
  <c r="A255" i="3" s="1"/>
  <c r="A256" i="3" s="1"/>
  <c r="A257" i="3" s="1"/>
  <c r="A258" i="3" s="1"/>
  <c r="A259" i="3" s="1"/>
  <c r="A260" i="3" s="1"/>
  <c r="A261" i="3" s="1"/>
  <c r="A262" i="3" s="1"/>
  <c r="A263" i="3" s="1"/>
  <c r="A264" i="3" s="1"/>
  <c r="A265"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75" i="3" s="1"/>
  <c r="A676" i="3" s="1"/>
  <c r="A690" i="3" s="1"/>
  <c r="A691" i="3" s="1"/>
  <c r="J265" i="3"/>
  <c r="J264" i="3"/>
  <c r="J263" i="3"/>
  <c r="J262" i="3"/>
  <c r="J261" i="3"/>
  <c r="J260" i="3"/>
  <c r="J259" i="3"/>
  <c r="J258" i="3"/>
  <c r="J257" i="3"/>
  <c r="J256" i="3"/>
  <c r="J255" i="3"/>
  <c r="J254" i="3"/>
  <c r="J253" i="3"/>
  <c r="J252" i="3"/>
  <c r="J251" i="3"/>
  <c r="J250" i="3"/>
  <c r="J249" i="3"/>
  <c r="J248" i="3"/>
  <c r="J247" i="3"/>
  <c r="G1040" i="3" l="1"/>
  <c r="G1039" i="3"/>
  <c r="G1038" i="3"/>
  <c r="J1052" i="3" l="1"/>
  <c r="G872" i="3"/>
  <c r="G871" i="3"/>
  <c r="G870" i="3"/>
  <c r="G869" i="3"/>
  <c r="G868" i="3"/>
  <c r="G866" i="3"/>
  <c r="G865" i="3"/>
  <c r="G864" i="3"/>
  <c r="G863" i="3"/>
  <c r="G862" i="3"/>
  <c r="G861" i="3"/>
  <c r="G860" i="3"/>
  <c r="G859" i="3"/>
  <c r="G858" i="3"/>
  <c r="G857" i="3"/>
  <c r="G856" i="3"/>
  <c r="G855" i="3"/>
  <c r="G854" i="3"/>
  <c r="G853" i="3"/>
  <c r="G852" i="3"/>
  <c r="G851" i="3"/>
  <c r="G850" i="3"/>
  <c r="G849" i="3"/>
  <c r="K112" i="3"/>
  <c r="M115" i="3" s="1"/>
  <c r="G696" i="3"/>
  <c r="G1037" i="3"/>
  <c r="G1036" i="3"/>
  <c r="G1035" i="3"/>
  <c r="G1034" i="3"/>
  <c r="G1033" i="3"/>
  <c r="G1032" i="3"/>
  <c r="G1031" i="3"/>
  <c r="G1030" i="3"/>
  <c r="G1029" i="3"/>
  <c r="G1028" i="3"/>
  <c r="G1027" i="3"/>
  <c r="G1026" i="3"/>
  <c r="G1025" i="3"/>
  <c r="G1024" i="3"/>
  <c r="G1023" i="3"/>
  <c r="G1022" i="3"/>
  <c r="G1021" i="3"/>
  <c r="G1020" i="3"/>
  <c r="G1019" i="3"/>
  <c r="G1018" i="3"/>
  <c r="G1017" i="3"/>
  <c r="G1016" i="3"/>
  <c r="G1015" i="3"/>
  <c r="G1014" i="3"/>
  <c r="G1013" i="3"/>
  <c r="G711" i="3"/>
  <c r="G710" i="3"/>
  <c r="G709" i="3"/>
  <c r="G691" i="3"/>
  <c r="G690" i="3"/>
  <c r="F704" i="3"/>
  <c r="G704" i="3" s="1"/>
  <c r="F708" i="3"/>
  <c r="G708" i="3" s="1"/>
  <c r="F707" i="3"/>
  <c r="G707" i="3" s="1"/>
  <c r="F706" i="3"/>
  <c r="G706" i="3" s="1"/>
  <c r="F705" i="3"/>
  <c r="G705" i="3" s="1"/>
  <c r="F703" i="3"/>
  <c r="G703" i="3" s="1"/>
  <c r="F702" i="3"/>
  <c r="G702" i="3" s="1"/>
  <c r="F701" i="3"/>
  <c r="G701" i="3" s="1"/>
  <c r="F730" i="3"/>
  <c r="G730" i="3" s="1"/>
  <c r="F729" i="3"/>
  <c r="G729" i="3" s="1"/>
  <c r="F728" i="3"/>
  <c r="G728" i="3" s="1"/>
  <c r="F727" i="3"/>
  <c r="G727" i="3" s="1"/>
  <c r="F726" i="3"/>
  <c r="G726" i="3" s="1"/>
  <c r="F725" i="3"/>
  <c r="G725" i="3" s="1"/>
  <c r="F724" i="3"/>
  <c r="G724" i="3" s="1"/>
  <c r="F723" i="3"/>
  <c r="G723" i="3" s="1"/>
  <c r="F722" i="3"/>
  <c r="G722" i="3" s="1"/>
  <c r="F721" i="3"/>
  <c r="G721" i="3" s="1"/>
  <c r="F720" i="3"/>
  <c r="G720" i="3" s="1"/>
  <c r="F719" i="3"/>
  <c r="G719" i="3" s="1"/>
  <c r="F718" i="3"/>
  <c r="G718" i="3" s="1"/>
  <c r="F717" i="3"/>
  <c r="G717" i="3" s="1"/>
  <c r="F716" i="3"/>
  <c r="G716" i="3" s="1"/>
  <c r="F760" i="3"/>
  <c r="G760" i="3" s="1"/>
  <c r="F759" i="3"/>
  <c r="G759" i="3" s="1"/>
  <c r="F758" i="3"/>
  <c r="G758" i="3" s="1"/>
  <c r="F757" i="3"/>
  <c r="G757" i="3" s="1"/>
  <c r="F756" i="3"/>
  <c r="G756" i="3" s="1"/>
  <c r="F755" i="3"/>
  <c r="G755" i="3" s="1"/>
  <c r="F754" i="3"/>
  <c r="G754" i="3" s="1"/>
  <c r="F753" i="3"/>
  <c r="G753" i="3" s="1"/>
  <c r="F752" i="3"/>
  <c r="G752" i="3" s="1"/>
  <c r="F751" i="3"/>
  <c r="G751" i="3" s="1"/>
  <c r="F750" i="3"/>
  <c r="G750" i="3" s="1"/>
  <c r="F749" i="3"/>
  <c r="G749" i="3" s="1"/>
  <c r="F748" i="3"/>
  <c r="G748" i="3" s="1"/>
  <c r="F747" i="3"/>
  <c r="G747" i="3" s="1"/>
  <c r="F746" i="3"/>
  <c r="G746" i="3" s="1"/>
  <c r="F745" i="3"/>
  <c r="G745" i="3" s="1"/>
  <c r="F744" i="3"/>
  <c r="G744" i="3" s="1"/>
  <c r="F743" i="3"/>
  <c r="G743" i="3" s="1"/>
  <c r="F742" i="3"/>
  <c r="G742" i="3" s="1"/>
  <c r="F741" i="3"/>
  <c r="G741" i="3" s="1"/>
  <c r="F740" i="3"/>
  <c r="G740" i="3" s="1"/>
  <c r="F739" i="3"/>
  <c r="G739" i="3" s="1"/>
  <c r="F738" i="3"/>
  <c r="G738" i="3" s="1"/>
  <c r="F737" i="3"/>
  <c r="G737" i="3" s="1"/>
  <c r="F736" i="3"/>
  <c r="G736" i="3" s="1"/>
  <c r="F735" i="3"/>
  <c r="G735" i="3" s="1"/>
  <c r="F734" i="3"/>
  <c r="G734" i="3" s="1"/>
  <c r="F733" i="3"/>
  <c r="G733" i="3" s="1"/>
  <c r="F732" i="3"/>
  <c r="G732" i="3" s="1"/>
  <c r="F731" i="3"/>
  <c r="G731" i="3" s="1"/>
  <c r="F774" i="3"/>
  <c r="G774" i="3" s="1"/>
  <c r="F773" i="3"/>
  <c r="G773" i="3" s="1"/>
  <c r="F772" i="3"/>
  <c r="G772" i="3" s="1"/>
  <c r="F771" i="3"/>
  <c r="G771" i="3" s="1"/>
  <c r="F770" i="3"/>
  <c r="G770" i="3" s="1"/>
  <c r="F769" i="3"/>
  <c r="G769" i="3" s="1"/>
  <c r="F768" i="3"/>
  <c r="G768" i="3" s="1"/>
  <c r="F767" i="3"/>
  <c r="G767" i="3" s="1"/>
  <c r="F766" i="3"/>
  <c r="G766" i="3" s="1"/>
  <c r="F765" i="3"/>
  <c r="G765" i="3" s="1"/>
  <c r="F764" i="3"/>
  <c r="G764" i="3" s="1"/>
  <c r="F763" i="3"/>
  <c r="G763" i="3" s="1"/>
  <c r="F762" i="3"/>
  <c r="G762" i="3" s="1"/>
  <c r="F761" i="3"/>
  <c r="G761" i="3" s="1"/>
  <c r="F791" i="3"/>
  <c r="G791" i="3" s="1"/>
  <c r="F790" i="3"/>
  <c r="G790" i="3" s="1"/>
  <c r="F789" i="3"/>
  <c r="G789" i="3" s="1"/>
  <c r="F788" i="3"/>
  <c r="G788" i="3" s="1"/>
  <c r="F787" i="3"/>
  <c r="G787" i="3" s="1"/>
  <c r="F786" i="3"/>
  <c r="G786" i="3" s="1"/>
  <c r="F785" i="3"/>
  <c r="G785" i="3" s="1"/>
  <c r="F784" i="3"/>
  <c r="G784" i="3" s="1"/>
  <c r="F783" i="3"/>
  <c r="G783" i="3" s="1"/>
  <c r="F782" i="3"/>
  <c r="G782" i="3" s="1"/>
  <c r="F781" i="3"/>
  <c r="G781" i="3" s="1"/>
  <c r="F780" i="3"/>
  <c r="G780" i="3" s="1"/>
  <c r="F779" i="3"/>
  <c r="G779" i="3" s="1"/>
  <c r="F778" i="3"/>
  <c r="G778" i="3" s="1"/>
  <c r="F777" i="3"/>
  <c r="G777" i="3" s="1"/>
  <c r="F776" i="3"/>
  <c r="G776" i="3" s="1"/>
  <c r="F775" i="3"/>
  <c r="G775" i="3" s="1"/>
  <c r="F812" i="3"/>
  <c r="G812" i="3" s="1"/>
  <c r="F811" i="3"/>
  <c r="G811" i="3" s="1"/>
  <c r="F810" i="3"/>
  <c r="G810" i="3" s="1"/>
  <c r="F809" i="3"/>
  <c r="G809" i="3" s="1"/>
  <c r="F808" i="3"/>
  <c r="G808" i="3" s="1"/>
  <c r="F807" i="3"/>
  <c r="G807" i="3" s="1"/>
  <c r="F806" i="3"/>
  <c r="G806" i="3" s="1"/>
  <c r="F805" i="3"/>
  <c r="G805" i="3" s="1"/>
  <c r="F804" i="3"/>
  <c r="G804" i="3" s="1"/>
  <c r="F803" i="3"/>
  <c r="G803" i="3" s="1"/>
  <c r="F802" i="3"/>
  <c r="G802" i="3" s="1"/>
  <c r="F801" i="3"/>
  <c r="G801" i="3" s="1"/>
  <c r="F800" i="3"/>
  <c r="G800" i="3" s="1"/>
  <c r="F799" i="3"/>
  <c r="G799" i="3" s="1"/>
  <c r="F798" i="3"/>
  <c r="G798" i="3" s="1"/>
  <c r="F797" i="3"/>
  <c r="G797" i="3" s="1"/>
  <c r="F796" i="3"/>
  <c r="G796" i="3" s="1"/>
  <c r="F795" i="3"/>
  <c r="G795" i="3" s="1"/>
  <c r="F794" i="3"/>
  <c r="G794" i="3" s="1"/>
  <c r="F793" i="3"/>
  <c r="G793" i="3" s="1"/>
  <c r="F792" i="3"/>
  <c r="G792" i="3" s="1"/>
  <c r="F813" i="3"/>
  <c r="G813" i="3" s="1"/>
  <c r="F831" i="3"/>
  <c r="G831" i="3" s="1"/>
  <c r="F830" i="3"/>
  <c r="G830" i="3" s="1"/>
  <c r="F829" i="3"/>
  <c r="G829" i="3" s="1"/>
  <c r="F828" i="3"/>
  <c r="G828" i="3" s="1"/>
  <c r="F827" i="3"/>
  <c r="G827" i="3" s="1"/>
  <c r="F826" i="3"/>
  <c r="G826" i="3" s="1"/>
  <c r="F825" i="3"/>
  <c r="G825" i="3" s="1"/>
  <c r="F824" i="3"/>
  <c r="G824" i="3" s="1"/>
  <c r="F823" i="3"/>
  <c r="G823" i="3" s="1"/>
  <c r="F822" i="3"/>
  <c r="G822" i="3" s="1"/>
  <c r="F821" i="3"/>
  <c r="G821" i="3" s="1"/>
  <c r="F820" i="3"/>
  <c r="G820" i="3" s="1"/>
  <c r="F819" i="3"/>
  <c r="G819" i="3" s="1"/>
  <c r="F818" i="3"/>
  <c r="G818" i="3" s="1"/>
  <c r="F840" i="3"/>
  <c r="G840" i="3" s="1"/>
  <c r="F839" i="3"/>
  <c r="G839" i="3" s="1"/>
  <c r="F838" i="3"/>
  <c r="G838" i="3" s="1"/>
  <c r="F837" i="3"/>
  <c r="G837" i="3" s="1"/>
  <c r="F849" i="3"/>
  <c r="F871" i="3"/>
  <c r="F870" i="3"/>
  <c r="F869" i="3"/>
  <c r="F868" i="3"/>
  <c r="F866" i="3"/>
  <c r="F865" i="3"/>
  <c r="F864" i="3"/>
  <c r="F863" i="3"/>
  <c r="F862" i="3"/>
  <c r="F861" i="3"/>
  <c r="F860" i="3"/>
  <c r="F859" i="3"/>
  <c r="F858" i="3"/>
  <c r="F857" i="3"/>
  <c r="F856" i="3"/>
  <c r="F855" i="3"/>
  <c r="F854" i="3"/>
  <c r="F853" i="3"/>
  <c r="F852" i="3"/>
  <c r="F851" i="3"/>
  <c r="F850" i="3"/>
  <c r="F872" i="3"/>
  <c r="F877" i="3"/>
  <c r="G877" i="3" s="1"/>
  <c r="F878" i="3"/>
  <c r="G878" i="3" s="1"/>
  <c r="F879" i="3"/>
  <c r="G879" i="3" s="1"/>
  <c r="F880" i="3"/>
  <c r="G880" i="3" s="1"/>
  <c r="F881" i="3"/>
  <c r="G881" i="3" s="1"/>
  <c r="F882" i="3"/>
  <c r="G882" i="3" s="1"/>
  <c r="F883" i="3"/>
  <c r="G883" i="3" s="1"/>
  <c r="F884" i="3"/>
  <c r="G884" i="3" s="1"/>
  <c r="F885" i="3"/>
  <c r="G885" i="3" s="1"/>
  <c r="F886" i="3"/>
  <c r="G886" i="3" s="1"/>
  <c r="F887" i="3"/>
  <c r="G887" i="3" s="1"/>
  <c r="F888" i="3"/>
  <c r="G888" i="3" s="1"/>
  <c r="F889" i="3"/>
  <c r="G889" i="3" s="1"/>
  <c r="F890" i="3"/>
  <c r="G890" i="3" s="1"/>
  <c r="F891" i="3"/>
  <c r="G891" i="3" s="1"/>
  <c r="F892" i="3"/>
  <c r="G892" i="3" s="1"/>
  <c r="F893" i="3"/>
  <c r="G893" i="3" s="1"/>
  <c r="F898" i="3"/>
  <c r="F899" i="3"/>
  <c r="F900" i="3"/>
  <c r="F901" i="3"/>
  <c r="F902" i="3"/>
  <c r="F903" i="3"/>
  <c r="F904" i="3"/>
  <c r="F905" i="3"/>
  <c r="F906" i="3"/>
  <c r="F907" i="3"/>
  <c r="F908" i="3"/>
  <c r="F909" i="3"/>
  <c r="J226" i="3"/>
  <c r="J225" i="3"/>
  <c r="J224" i="3"/>
  <c r="J223" i="3"/>
  <c r="J222" i="3"/>
  <c r="J221" i="3"/>
  <c r="J220" i="3"/>
  <c r="J219" i="3"/>
  <c r="A213" i="3"/>
  <c r="A214" i="3" s="1"/>
  <c r="A215" i="3" s="1"/>
  <c r="A216" i="3" s="1"/>
  <c r="A217" i="3" s="1"/>
  <c r="A218" i="3" s="1"/>
  <c r="A219" i="3" s="1"/>
  <c r="A220" i="3" s="1"/>
  <c r="A221" i="3" s="1"/>
  <c r="A222" i="3" s="1"/>
  <c r="A223" i="3" s="1"/>
  <c r="A224" i="3" s="1"/>
  <c r="A225" i="3" s="1"/>
  <c r="A226" i="3" s="1"/>
  <c r="A227" i="3" s="1"/>
  <c r="A228" i="3" s="1"/>
  <c r="A229" i="3" s="1"/>
  <c r="A230" i="3" s="1"/>
  <c r="A231" i="3" s="1"/>
  <c r="A232" i="3" s="1"/>
  <c r="I106" i="3"/>
  <c r="A199" i="3"/>
  <c r="A200" i="3" s="1"/>
  <c r="A201" i="3" s="1"/>
  <c r="A202" i="3" s="1"/>
  <c r="A203" i="3" s="1"/>
  <c r="H176" i="3"/>
  <c r="J234" i="3" s="1"/>
  <c r="A181" i="3"/>
  <c r="A182" i="3" s="1"/>
  <c r="A183" i="3" s="1"/>
  <c r="A184" i="3" s="1"/>
  <c r="A185" i="3" s="1"/>
  <c r="A186" i="3" s="1"/>
  <c r="A187" i="3" s="1"/>
  <c r="A188" i="3" s="1"/>
  <c r="A189" i="3" s="1"/>
  <c r="A190" i="3" s="1"/>
  <c r="A191" i="3" s="1"/>
  <c r="A192" i="3" s="1"/>
  <c r="J162" i="3"/>
  <c r="J161" i="3"/>
  <c r="N105" i="3"/>
  <c r="M105" i="3"/>
  <c r="M104" i="3" s="1"/>
  <c r="Q104" i="3" s="1"/>
  <c r="Q108" i="3"/>
  <c r="J1041" i="3" l="1"/>
  <c r="K1041" i="3" s="1"/>
  <c r="K1049" i="3"/>
  <c r="J678" i="3"/>
  <c r="J676" i="3"/>
  <c r="J675" i="3"/>
  <c r="J663" i="3"/>
  <c r="J270" i="3"/>
  <c r="J246" i="3"/>
  <c r="A696" i="3" l="1"/>
  <c r="A701" i="3" s="1"/>
  <c r="A702" i="3" s="1"/>
  <c r="A703" i="3" s="1"/>
  <c r="A704" i="3" s="1"/>
  <c r="A705" i="3" s="1"/>
  <c r="J218" i="3"/>
  <c r="J217" i="3"/>
  <c r="J216" i="3"/>
  <c r="J215" i="3"/>
  <c r="J214" i="3"/>
  <c r="J213" i="3"/>
  <c r="J212" i="3"/>
  <c r="I129" i="3"/>
  <c r="I128" i="3"/>
  <c r="I135" i="3" l="1"/>
  <c r="A706" i="3"/>
  <c r="A707" i="3" l="1"/>
  <c r="A708" i="3" s="1"/>
  <c r="A709" i="3" s="1"/>
  <c r="A710" i="3" s="1"/>
  <c r="A711"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A804" i="3" s="1"/>
  <c r="A805" i="3" s="1"/>
  <c r="A806" i="3" s="1"/>
  <c r="A807" i="3" s="1"/>
  <c r="A808" i="3" s="1"/>
  <c r="A809" i="3" s="1"/>
  <c r="A810" i="3" s="1"/>
  <c r="A811" i="3" s="1"/>
  <c r="A812" i="3" s="1"/>
  <c r="A813" i="3" s="1"/>
  <c r="A818" i="3" l="1"/>
  <c r="A819" i="3" s="1"/>
  <c r="A820" i="3" s="1"/>
  <c r="A821" i="3" l="1"/>
  <c r="A822" i="3" s="1"/>
  <c r="A823" i="3" s="1"/>
  <c r="A824" i="3" s="1"/>
  <c r="A825" i="3" s="1"/>
  <c r="A826" i="3" s="1"/>
  <c r="A827" i="3" s="1"/>
  <c r="A828" i="3" s="1"/>
  <c r="A829" i="3" s="1"/>
  <c r="A830" i="3" s="1"/>
  <c r="A831" i="3" s="1"/>
  <c r="A837" i="3" s="1"/>
  <c r="A838" i="3" s="1"/>
  <c r="I98" i="3"/>
  <c r="I97" i="3"/>
  <c r="J95" i="3"/>
  <c r="J94" i="3"/>
  <c r="J93" i="3"/>
  <c r="A839" i="3" l="1"/>
  <c r="A840" i="3" s="1"/>
  <c r="A849" i="3" s="1"/>
  <c r="A850" i="3" s="1"/>
  <c r="A851" i="3" s="1"/>
  <c r="A852" i="3" s="1"/>
  <c r="A853" i="3" s="1"/>
  <c r="A854" i="3" s="1"/>
  <c r="A855" i="3" s="1"/>
  <c r="A856" i="3" s="1"/>
  <c r="A857" i="3" s="1"/>
  <c r="A858" i="3" s="1"/>
  <c r="A859" i="3" s="1"/>
  <c r="A860" i="3" s="1"/>
  <c r="A861" i="3" s="1"/>
  <c r="A862" i="3" s="1"/>
  <c r="A863" i="3" s="1"/>
  <c r="A864" i="3" s="1"/>
  <c r="A865" i="3" s="1"/>
  <c r="A866" i="3" s="1"/>
  <c r="A867" i="3" s="1"/>
  <c r="A868" i="3" s="1"/>
  <c r="A869" i="3" s="1"/>
  <c r="A870" i="3" s="1"/>
  <c r="A871" i="3" s="1"/>
  <c r="A872" i="3" s="1"/>
  <c r="A877" i="3" s="1"/>
  <c r="A878" i="3" s="1"/>
  <c r="I99" i="3"/>
  <c r="H99" i="3"/>
  <c r="A879" i="3" l="1"/>
  <c r="A880" i="3" s="1"/>
  <c r="A881" i="3" s="1"/>
  <c r="A882" i="3" s="1"/>
  <c r="A883" i="3" s="1"/>
  <c r="A884" i="3" s="1"/>
  <c r="A885" i="3" s="1"/>
  <c r="A886" i="3" s="1"/>
  <c r="A887" i="3" s="1"/>
  <c r="A888" i="3" s="1"/>
  <c r="A889" i="3" s="1"/>
  <c r="A890" i="3" s="1"/>
  <c r="A891" i="3" s="1"/>
  <c r="A892" i="3" s="1"/>
  <c r="A893" i="3" s="1"/>
  <c r="A898" i="3" s="1"/>
  <c r="A899" i="3" s="1"/>
  <c r="A900" i="3" s="1"/>
  <c r="A901" i="3" s="1"/>
  <c r="A902" i="3" s="1"/>
  <c r="A903" i="3" s="1"/>
  <c r="A904" i="3" s="1"/>
  <c r="A905" i="3" s="1"/>
  <c r="A906" i="3" s="1"/>
  <c r="A907" i="3" s="1"/>
  <c r="A908" i="3" s="1"/>
  <c r="A909" i="3" s="1"/>
  <c r="A918" i="3" s="1"/>
  <c r="A923" i="3" s="1"/>
  <c r="A924" i="3" s="1"/>
  <c r="A925" i="3" s="1"/>
  <c r="A926" i="3" s="1"/>
  <c r="A927" i="3" s="1"/>
  <c r="A928" i="3" s="1"/>
  <c r="A929" i="3" s="1"/>
  <c r="A935" i="3" s="1"/>
  <c r="A940" i="3" s="1"/>
  <c r="A941" i="3" s="1"/>
  <c r="A942" i="3" s="1"/>
  <c r="A943" i="3" s="1"/>
  <c r="A944" i="3" s="1"/>
  <c r="A945" i="3" s="1"/>
  <c r="A946" i="3" s="1"/>
  <c r="A947" i="3" s="1"/>
  <c r="A951" i="3" s="1"/>
  <c r="A952" i="3" s="1"/>
  <c r="A959" i="3" s="1"/>
  <c r="A968" i="3" s="1"/>
  <c r="A977" i="3" s="1"/>
  <c r="A982" i="3" s="1"/>
  <c r="A983" i="3" s="1"/>
  <c r="A988" i="3" s="1"/>
  <c r="A989" i="3" s="1"/>
  <c r="A990" i="3" s="1"/>
  <c r="A995" i="3" s="1"/>
  <c r="A1004"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9" i="3" s="1"/>
  <c r="A1050" i="3" s="1"/>
  <c r="J96" i="3"/>
  <c r="J97" i="3"/>
  <c r="J98" i="3"/>
  <c r="J149" i="3"/>
  <c r="J154" i="3"/>
  <c r="J99" i="3" l="1"/>
  <c r="K135" i="3" s="1"/>
</calcChain>
</file>

<file path=xl/comments1.xml><?xml version="1.0" encoding="utf-8"?>
<comments xmlns="http://schemas.openxmlformats.org/spreadsheetml/2006/main">
  <authors>
    <author>AA05. Damaris Garcerant Jimenez</author>
    <author>Autor</author>
    <author>EMIRO NEL PALACIOS D</author>
  </authors>
  <commentList>
    <comment ref="I159" authorId="0" shapeId="0">
      <text>
        <r>
          <rPr>
            <b/>
            <sz val="9"/>
            <color indexed="81"/>
            <rFont val="Tahoma"/>
            <family val="2"/>
          </rPr>
          <t>AA05. Damaris Garcerant Jimenez:</t>
        </r>
        <r>
          <rPr>
            <sz val="9"/>
            <color indexed="81"/>
            <rFont val="Tahoma"/>
            <family val="2"/>
          </rPr>
          <t xml:space="preserve">
640,844,149</t>
        </r>
      </text>
    </comment>
    <comment ref="F191" authorId="1" shapeId="0">
      <text>
        <r>
          <rPr>
            <b/>
            <sz val="9"/>
            <color indexed="81"/>
            <rFont val="Tahoma"/>
            <family val="2"/>
          </rPr>
          <t>Autor:</t>
        </r>
        <r>
          <rPr>
            <sz val="9"/>
            <color indexed="81"/>
            <rFont val="Tahoma"/>
            <family val="2"/>
          </rPr>
          <t xml:space="preserve">
PRECIO COMBUSTIBLE MARZO  8.639</t>
        </r>
      </text>
    </comment>
    <comment ref="G191" authorId="1" shapeId="0">
      <text>
        <r>
          <rPr>
            <b/>
            <sz val="9"/>
            <color indexed="81"/>
            <rFont val="Tahoma"/>
            <family val="2"/>
          </rPr>
          <t>Autor:</t>
        </r>
        <r>
          <rPr>
            <sz val="9"/>
            <color indexed="81"/>
            <rFont val="Tahoma"/>
            <family val="2"/>
          </rPr>
          <t xml:space="preserve">
PRECIO COMBUSTIBLE MARZO  8.639</t>
        </r>
      </text>
    </comment>
    <comment ref="F196" authorId="1" shapeId="0">
      <text>
        <r>
          <rPr>
            <b/>
            <sz val="9"/>
            <color indexed="81"/>
            <rFont val="Tahoma"/>
            <family val="2"/>
          </rPr>
          <t>Autor:</t>
        </r>
        <r>
          <rPr>
            <sz val="9"/>
            <color indexed="81"/>
            <rFont val="Tahoma"/>
            <family val="2"/>
          </rPr>
          <t xml:space="preserve">
PRECIO COMBUSTIBLE ACPM MARZO 8.485</t>
        </r>
      </text>
    </comment>
    <comment ref="F206" authorId="1" shapeId="0">
      <text>
        <r>
          <rPr>
            <b/>
            <sz val="9"/>
            <color indexed="81"/>
            <rFont val="Tahoma"/>
            <family val="2"/>
          </rPr>
          <t>Autor:</t>
        </r>
        <r>
          <rPr>
            <sz val="9"/>
            <color indexed="81"/>
            <rFont val="Tahoma"/>
            <family val="2"/>
          </rPr>
          <t xml:space="preserve">
PRECIO COMBUSTIBLE MARZO  8.639</t>
        </r>
      </text>
    </comment>
    <comment ref="G206" authorId="1" shapeId="0">
      <text>
        <r>
          <rPr>
            <b/>
            <sz val="9"/>
            <color indexed="81"/>
            <rFont val="Tahoma"/>
            <family val="2"/>
          </rPr>
          <t>Autor:</t>
        </r>
        <r>
          <rPr>
            <sz val="9"/>
            <color indexed="81"/>
            <rFont val="Tahoma"/>
            <family val="2"/>
          </rPr>
          <t xml:space="preserve">
PRECIO COMBUSTIBLE MARZO  8.639</t>
        </r>
      </text>
    </comment>
    <comment ref="B268" authorId="2" shapeId="0">
      <text>
        <r>
          <rPr>
            <b/>
            <sz val="9"/>
            <color indexed="81"/>
            <rFont val="Tahoma"/>
            <family val="2"/>
          </rPr>
          <t>EMIRO NEL PALACIOS D:</t>
        </r>
        <r>
          <rPr>
            <sz val="9"/>
            <color indexed="81"/>
            <rFont val="Tahoma"/>
            <family val="2"/>
          </rPr>
          <t xml:space="preserve">
02-02-01-003-004-07
Plásticos en formas primarias</t>
        </r>
      </text>
    </comment>
    <comment ref="C276" authorId="2" shapeId="0">
      <text>
        <r>
          <rPr>
            <b/>
            <sz val="9"/>
            <color indexed="81"/>
            <rFont val="Tahoma"/>
            <family val="2"/>
          </rPr>
          <t>EMIRO NEL PALACIOS D:</t>
        </r>
        <r>
          <rPr>
            <sz val="9"/>
            <color indexed="81"/>
            <rFont val="Tahoma"/>
            <family val="2"/>
          </rPr>
          <t xml:space="preserve">
QUE  COLOR</t>
        </r>
      </text>
    </comment>
    <comment ref="B287" authorId="2" shapeId="0">
      <text>
        <r>
          <rPr>
            <b/>
            <sz val="9"/>
            <color indexed="81"/>
            <rFont val="Tahoma"/>
            <family val="2"/>
          </rPr>
          <t>EMIRO NEL PALACIOS D:</t>
        </r>
        <r>
          <rPr>
            <sz val="9"/>
            <color indexed="81"/>
            <rFont val="Tahoma"/>
            <family val="2"/>
          </rPr>
          <t xml:space="preserve">
02-02-01-003-006-09
Otros productos plásticos</t>
        </r>
      </text>
    </comment>
  </commentList>
</comments>
</file>

<file path=xl/sharedStrings.xml><?xml version="1.0" encoding="utf-8"?>
<sst xmlns="http://schemas.openxmlformats.org/spreadsheetml/2006/main" count="4637" uniqueCount="1776">
  <si>
    <t>FUERZAS MILITARES DE COLOMBIA</t>
  </si>
  <si>
    <t>EJERCITO NACIONAL</t>
  </si>
  <si>
    <t>1. SITUACIÓN:</t>
  </si>
  <si>
    <t>2. MISIÓN:</t>
  </si>
  <si>
    <t xml:space="preserve">3. EJECUCIÓN: </t>
  </si>
  <si>
    <t>3.1. CONCEPTOS GENERALES</t>
  </si>
  <si>
    <t>3.2. JUSTIFICACIÓN DE LA NECESIDAD</t>
  </si>
  <si>
    <t>3.3. TIEMPO DE EJECUCIÓN</t>
  </si>
  <si>
    <t>El plazo de ejecución para los aportes en dinero será contado desde el perfeccionamiento del contrato hasta la entrega de los bienes y/o servicios.</t>
  </si>
  <si>
    <t>3.4. LUGAR DE ENTREGA Y/O EJECUCIÓN</t>
  </si>
  <si>
    <t>3.5. MISIONES PARTICULARES</t>
  </si>
  <si>
    <t xml:space="preserve"> - Verifica el cumplimiento del presente plan de necesidades.</t>
  </si>
  <si>
    <t>3.6. EJECUCIÓN APORTES</t>
  </si>
  <si>
    <t>4. UNIDAD, ARTICULO PRESUPUESTAL, RUBRO, RECURSO Y VALOR</t>
  </si>
  <si>
    <t>APORTE EN DINERO</t>
  </si>
  <si>
    <t>APORTE EN ESPECIE</t>
  </si>
  <si>
    <t>CAPITULOS</t>
  </si>
  <si>
    <t>DINERO</t>
  </si>
  <si>
    <t>ESPECIE</t>
  </si>
  <si>
    <t>VALOR TOTAL</t>
  </si>
  <si>
    <t>1. APOYO SEGURIDAD INFRAESTRUCTURA</t>
  </si>
  <si>
    <t>2. BIENESTAR DE PERSONAL</t>
  </si>
  <si>
    <t xml:space="preserve">5. PROYECTOS ESTRATEGICOS </t>
  </si>
  <si>
    <t xml:space="preserve">6. CIENCIA Y TECNOLOGIA </t>
  </si>
  <si>
    <t>TOTAL</t>
  </si>
  <si>
    <t>5. RELACION DE BIENES Y/O SERVICIOS ADQUIRIR</t>
  </si>
  <si>
    <t>VALOR</t>
  </si>
  <si>
    <t>TOTAL APORTES</t>
  </si>
  <si>
    <t xml:space="preserve">3. DERECHOS HUMANOS Y PROTECCION AL MEDIO AMBIENTE </t>
  </si>
  <si>
    <t xml:space="preserve">4. FORTALECIMIENTO INSTITUCIONAL Y GASTOS DE FUNCIONAMIENTO </t>
  </si>
  <si>
    <t>7 COMUNICACIONES</t>
  </si>
  <si>
    <t>ARTICULO PRESUPUESTAL</t>
  </si>
  <si>
    <t>UNIDAD</t>
  </si>
  <si>
    <t xml:space="preserve">RUBRO PRESUPUESTAL (Denominación) </t>
  </si>
  <si>
    <t>RECURSO</t>
  </si>
  <si>
    <t>VALOR APROPIADO</t>
  </si>
  <si>
    <t>RESUMEN RUBROS PRESUPUESTALES</t>
  </si>
  <si>
    <t>Omitido</t>
  </si>
  <si>
    <t>A-02-02-01-003-006</t>
  </si>
  <si>
    <t xml:space="preserve">CLASIFICADOR POR OBJETO DEL GASTO </t>
  </si>
  <si>
    <t>NOMBRE CUENTA</t>
  </si>
  <si>
    <t>ITEM</t>
  </si>
  <si>
    <t>CÓDIGO DANE</t>
  </si>
  <si>
    <t xml:space="preserve">DESCRIPCIÓN DEL BIEN Y/O SERVICIO </t>
  </si>
  <si>
    <t>UNIDAD MEDIDA</t>
  </si>
  <si>
    <t>EXISTENCIAS (STOCK - INVENTARIOS)</t>
  </si>
  <si>
    <t xml:space="preserve">NECESIDAD </t>
  </si>
  <si>
    <t>NECESIDAD TOTAL</t>
  </si>
  <si>
    <t>UNSPSC (CCE)</t>
  </si>
  <si>
    <t>CÓDIGO MATERIAL SAP (OPCIONAL)</t>
  </si>
  <si>
    <t>CÓDIGO OTAN - NOC (OPCIONAL)</t>
  </si>
  <si>
    <t xml:space="preserve"> - Supervisa la elaboración del plan con las necesidades presentadas por sus Brigadas Territoriales y las suyas propias.</t>
  </si>
  <si>
    <t>3.5.1  CEDE4</t>
  </si>
  <si>
    <t xml:space="preserve">en cuenta la ficha técnica de planeamiento logístico  (entrega)  de acuerdo a la Directiva Permanente No.  01034-8 y la ficha técnica de planeamiento logístico  </t>
  </si>
  <si>
    <t>Para la adquisición del material de acuerdo al presente plan de necesidades, la Unidad debe velar por el control y seguimiento de la contratación que se va a establecer teniendo</t>
  </si>
  <si>
    <t xml:space="preserve">PRIMERA DIVISIÓN </t>
  </si>
  <si>
    <t xml:space="preserve">SEGUNDA BRIGADA </t>
  </si>
  <si>
    <t xml:space="preserve">BATALLÓN DE ALTA MONTAÑA No. 6 </t>
  </si>
  <si>
    <t xml:space="preserve">Ciudad: Cienaga </t>
  </si>
  <si>
    <t xml:space="preserve">Departamento: Magdalena </t>
  </si>
  <si>
    <t>Fecha :29 de Marzo de 2021</t>
  </si>
  <si>
    <t>PLAN DE NECESIDADES No .                         QUE EMITE EL COMANDO DEL BATALLÓN DE ALTA MONTAÑA No. 6, PARA LA EJECUCIÓN DEL APORTE EN ESPECIE OTORGADO MEDIANTE EL CONVENIO DE COLABORACIÓN CON LA EMPRESA DRUMMOND LTD.   PARA EL COMANDO DE LA PRIMERA DIVISIÓN, BRIGADAS TERRITORIALES  Y SUS UNIDADES TACTICAS  CELEBRADO ENTRE EL MINISTERIO DE DEFENSA NACIONAL - EJÉRCITO NACIONAL Y LA EMPRESA DRUMMOND LTD. PARA LA VIGENCIA DEL 2021</t>
  </si>
  <si>
    <t>El Batallón de Alta Montaña No 6 ¨MY Robinson Daniel Ruiz Garzón¨, desarrolla operaciones militares de combate irregular de manera conjunta , coordinada e interagencial en el actual campo de combate que se presenta bajo los preceptos de volátil, incierto, complejo y ambiguo (VICA), de forma articulada y diferencial , para neutralizar el grupo delictivo organizado (GDO) Los Pachenca y los demás grupos delincuenciales comunes organizados (GDCO) que se encuentren en la jurisdicción asignada; así como también,  los demás factores de inestabilidad, en asistencia a la policía nacional bajo los preceptos del respeto ,  promoción y aplicación del DIH y los DDHH  en la jurisdicción asignada que permita seguir construyendo un Magdalena prospero, seguro y en paz.</t>
  </si>
  <si>
    <t>* Los elementos objeto del proceso de contratacion deberan entregarse en los siguentes almacenes, con su respectiva factura comercial y los demas documentos requereridos.</t>
  </si>
  <si>
    <t xml:space="preserve">CENTRO LOGISTICO: Almacen de intendencia Batallon de Infanteria Mecanizado No. 5 Cordova, ubicado en la calle Carrera 4 No.35-00 via al  Rodadero, Santa Marta Magdalena, Centro de Costos  3M1H218333.  </t>
  </si>
  <si>
    <t>SIGLA UNIDAD</t>
  </si>
  <si>
    <t xml:space="preserve">BATALLON DE ALTA MONTAÑA No. 6 </t>
  </si>
  <si>
    <t>BAMRU</t>
  </si>
  <si>
    <t>(abastecimiento) de acuerdo a la Directiva Permanente  01034-4 para la recepción y entrega del material  a contratar por parte del Comando de adquisiciones a la Div01</t>
  </si>
  <si>
    <t xml:space="preserve">3.5.2 Jefe de Estado Mayor de La Primera División </t>
  </si>
  <si>
    <t xml:space="preserve">BAMRU </t>
  </si>
  <si>
    <t>combustible Acpm-gasolina-aceite</t>
  </si>
  <si>
    <t>llantas</t>
  </si>
  <si>
    <t>repuestos</t>
  </si>
  <si>
    <t>mantenimiento</t>
  </si>
  <si>
    <t>PRODUCTOS DE HORNOS DE COQUE; PRODUCTOS DE REFINACIÓN DE PETRÓLEO Y COMBUSTIBLE NUCLEAR</t>
  </si>
  <si>
    <t>A-02-02-01-003-003</t>
  </si>
  <si>
    <t>PRODUCTOS DE CAUCHO Y PLÁSTICO</t>
  </si>
  <si>
    <t>A-02-02-01-004-009</t>
  </si>
  <si>
    <t>EQUIPO DE TRANSPORTE</t>
  </si>
  <si>
    <t>A-02-02-02-008-007</t>
  </si>
  <si>
    <t>SERVICIOS DE MANTENIMIENTO, REPARACIÓN E INSTALACIÓN (EXCEPTO SERVICIOS DE CONSTRUCCIÓN)</t>
  </si>
  <si>
    <t>APORTES EN ESPECIE</t>
  </si>
  <si>
    <t>pasajes aereos</t>
  </si>
  <si>
    <t>pasajes terrestres</t>
  </si>
  <si>
    <t>SERVICIOS DE TRANSPORTE DE PASAJEROS</t>
  </si>
  <si>
    <t>A-02-02-02-006-004</t>
  </si>
  <si>
    <t>Vallas DD.HH</t>
  </si>
  <si>
    <t xml:space="preserve">OTROS SERVICIOS DE FABRICACIÓN; SERVICIOS DE EDICIÓN, IMPRESIÓN Y REPRODUCCIÓN; SERVICIOS DE RECUPERACIÓN DE MATERIALES </t>
  </si>
  <si>
    <t>A-02-02-02-008-009</t>
  </si>
  <si>
    <t>Equipo Computo</t>
  </si>
  <si>
    <t>A-02-02-01-003-001</t>
  </si>
  <si>
    <t>A-02-02-01-003-005</t>
  </si>
  <si>
    <t>A-02-02-01-003-007</t>
  </si>
  <si>
    <t>A-02-02-01-004-001</t>
  </si>
  <si>
    <t>A-02-02-01-004-002</t>
  </si>
  <si>
    <t>PRODUCTOS DE MADERA, CORCHO, CESTERÍA Y ESPARTERÍA</t>
  </si>
  <si>
    <t>OTROS PRODUCTOS QUÍMICOS; FIBRAS ARTIFICIALES (O FIBRAS INDUSTRIALES HECHAS POR EL HOMBRE)</t>
  </si>
  <si>
    <t>VIDRIO Y PRODUCTOS DE VIDRIO Y OTROS PRODUCTOS NO METÁLICOS N.C.P.PRODUCTOS DE CAUCHO Y PLÁSTICO</t>
  </si>
  <si>
    <t>METALES BÁSICOS</t>
  </si>
  <si>
    <t>PRODUCTOS METÁLICOS ELABORADOS (EXCEPTO MAQUINARIA Y EQUIPO)</t>
  </si>
  <si>
    <t>Unidad</t>
  </si>
  <si>
    <t>Galón</t>
  </si>
  <si>
    <t>Metros</t>
  </si>
  <si>
    <t>CUÑETE</t>
  </si>
  <si>
    <t>PEGANTE PARA PVC</t>
  </si>
  <si>
    <t>LITRO</t>
  </si>
  <si>
    <t>SILICONA TRANSPARENTE 300 ml</t>
  </si>
  <si>
    <t>TUBO</t>
  </si>
  <si>
    <t>MANGUERA PARA ENTRADA DE AGUA LAVA MANOS PLASTICA</t>
  </si>
  <si>
    <t>MANGUERA PARA ENTRADA DE AGUA SANITARIO PLASTICA</t>
  </si>
  <si>
    <t xml:space="preserve">TELA AFALTICA </t>
  </si>
  <si>
    <t>ADAPTADOR HEMBRA  PVC DE 3/4"</t>
  </si>
  <si>
    <t>ADAPTADOR HEMBRA DE 1"  PVC</t>
  </si>
  <si>
    <t xml:space="preserve">ADAPTADOR HEMBRA PRESION 1 1/2" </t>
  </si>
  <si>
    <t xml:space="preserve">ADAPTADOR HEMBRA PRESION 1 1/4" </t>
  </si>
  <si>
    <t xml:space="preserve">ADAPTADOR HEMBRA PRESION 1/2" </t>
  </si>
  <si>
    <t xml:space="preserve">ADAPTADOR HEMBRA PRESION 2 1/2" </t>
  </si>
  <si>
    <t xml:space="preserve">ADAPTADOR HEMBRA PRESION 2" </t>
  </si>
  <si>
    <t xml:space="preserve">ADAPTADOR HEMBRA PRESION 3" </t>
  </si>
  <si>
    <t xml:space="preserve">ADAPTADOR HEMBRA PRESION 3/4" </t>
  </si>
  <si>
    <t>ADAPTADOR HEMBRA PVC  DE 3/4"</t>
  </si>
  <si>
    <t>ADAPTADOR HEMBRA PVC DE 1"</t>
  </si>
  <si>
    <t xml:space="preserve">ADAPTADOR HEMBRA PVC DE 1/2" </t>
  </si>
  <si>
    <t>ADAPTADOR MACHO  DE 1/2" PVC</t>
  </si>
  <si>
    <t>ADAPTADOR MACHO 1" PVC</t>
  </si>
  <si>
    <t>ADAPTADOR MACHO 3/4" PVC</t>
  </si>
  <si>
    <t>ADAPTADOR MACHO PRESION 1 1/2"</t>
  </si>
  <si>
    <t>ADAPTADOR MACHO PRESION 1 1/4"</t>
  </si>
  <si>
    <t>ADAPTADOR MACHO PRESION 1"</t>
  </si>
  <si>
    <t>ADAPTADOR MACHO PRESION 2 1/2"</t>
  </si>
  <si>
    <t>ADAPTADOR MACHO PRESION 2"</t>
  </si>
  <si>
    <t xml:space="preserve">ADAPTADOR MACHO PRESION 3" </t>
  </si>
  <si>
    <t xml:space="preserve">ADAPTADOR MACHO PRESION 3/4" </t>
  </si>
  <si>
    <t xml:space="preserve">ADAPTADOR MACHO PRESION1/2" </t>
  </si>
  <si>
    <t xml:space="preserve">ADAPTADOR MACHO PVC 1" </t>
  </si>
  <si>
    <t xml:space="preserve">ADAPTADOR MACHO PVC 3/4" </t>
  </si>
  <si>
    <t>ADAPTADOR MACHO PVC DE 1/2"</t>
  </si>
  <si>
    <t xml:space="preserve">CODO DE PVC 1/2" </t>
  </si>
  <si>
    <t>CODO EN PVC 1 1/2"</t>
  </si>
  <si>
    <t>CODO EN PVC 1"</t>
  </si>
  <si>
    <t>CODO EN PVC 2"</t>
  </si>
  <si>
    <t>CODO EN PVC 3/4"</t>
  </si>
  <si>
    <t>CODO PRESION 45° 1 1/2"</t>
  </si>
  <si>
    <t>CODO PRESION 45° 1 1/4"</t>
  </si>
  <si>
    <t>CODO PRESION 45° 2"</t>
  </si>
  <si>
    <t>CODO PRESION 45° 3"</t>
  </si>
  <si>
    <t>CODO PRESION 45° 3/4"</t>
  </si>
  <si>
    <t>CODO PRESION 90° 1 1/2"</t>
  </si>
  <si>
    <t>CODO PRESION 90° 1 1/4"</t>
  </si>
  <si>
    <t>CODO PRESION 90° 3"</t>
  </si>
  <si>
    <t>CODO PRESION 90° 3/4</t>
  </si>
  <si>
    <t>CODO SANITARIO CXC 45° 1 1/2"</t>
  </si>
  <si>
    <t>CODO SANITARIO CXC 45° 2"</t>
  </si>
  <si>
    <t>CODO SANITARIO CXC 45° 3"</t>
  </si>
  <si>
    <t>CODO SANITARIO CXC 45° 4"</t>
  </si>
  <si>
    <t>CODO SANITARIO CXC 45° 6"</t>
  </si>
  <si>
    <t>CODO SANITARIO CXC 90° 1 1/2"</t>
  </si>
  <si>
    <t>CODO SANITARIO CXC 90° 2"</t>
  </si>
  <si>
    <t>CURVA CONDUIT PVC 1/2"</t>
  </si>
  <si>
    <t>SIFON LAVA MANOS DE 1/2</t>
  </si>
  <si>
    <t>SIFON PARA USO EN TUBERIA ALCANTARILLADO DIAMETRO DE 4"</t>
  </si>
  <si>
    <t>SIFON SANITARIO DE 1/2</t>
  </si>
  <si>
    <t>TAPON PRUEBA SANITARIO 1 1/2"</t>
  </si>
  <si>
    <t>TAPON PRUEBA SANITARIO 2"</t>
  </si>
  <si>
    <t>TAPON PRUEBA SANITARIO 3"</t>
  </si>
  <si>
    <t>TAPON PRUEBA SANITARIO 4"</t>
  </si>
  <si>
    <t>TAPON PRUEBA SANITARIO 6"</t>
  </si>
  <si>
    <t>TAPON ROSCADO PRESION 1 1/2"</t>
  </si>
  <si>
    <t>TAPON SOLDADO PRESION 1 1/2"</t>
  </si>
  <si>
    <t>TAPON SOLDADO PRESION 1 1/4"</t>
  </si>
  <si>
    <t>TAPON SOLDADO PRESION 1"</t>
  </si>
  <si>
    <t>TAPON SOLDADO PRESION 1/2"</t>
  </si>
  <si>
    <t>TAPON SOLDADO PRESION 3"</t>
  </si>
  <si>
    <t>TEFLON INDUSTRIAL</t>
  </si>
  <si>
    <t>Rollo</t>
  </si>
  <si>
    <t xml:space="preserve">Rollo </t>
  </si>
  <si>
    <t>TUBERÍA CONDUIT PARA CABLEADO ELÉCTRICO Y TELEFÓNICO EN PVC, DIÁMETRO 1/2 ", LONGITUD DE 3 M, ESPESOR DE 1.52 MM, SUPERFICIE EXTERIOR LISO.</t>
  </si>
  <si>
    <t>TUBERÍA CONDUIT PARA CABLEADO ELÉCTRICO Y TELEFÓNICO EN PVC, DIÁMETRO 3/4 ", LONGITUD DE 3 M, ESPESOR DE 1.52 MM, SUPERFICIE EXTERIOR LISO.</t>
  </si>
  <si>
    <t>TUBERIA DE PRESION PARA CONSTRUCCCION DE INSTALACIONES INTERNAS EN PVC 1"  6 MTS</t>
  </si>
  <si>
    <t>TUBERIA EN PVC PARA AGUA POTABLE, DE DIAMETRO 1 1/2" ESPESOR DE PARED RDE 21 X 6 METROS</t>
  </si>
  <si>
    <t>TUBERIA EN PVC PARA AGUA POTABLE, DE DIAMETRO 1/2" ESPESOR DE PARED RDE 21 X 6 METROS</t>
  </si>
  <si>
    <t>TUBERIA EN PVC PARA AGUA POTABLE, DE DIAMETRO 2" ESPESOR DE PARED RDE 21 X 6 METROS</t>
  </si>
  <si>
    <t>TUBERIA EN PVC PARA AGUA POTABLE, DE DIAMETRO 3" ESPESOR DE PARED RDE 21 X 6 METROS</t>
  </si>
  <si>
    <t>TUBERIA EN PVC SANITARIO, DE DIAMETRO 4"  X 6 METROS DE LARGO</t>
  </si>
  <si>
    <t>TUBERIA EN PVC SANITARIO, DE DIAMETRO 6"    X 6 METROS DE LARGO</t>
  </si>
  <si>
    <t>UNION DE 1" LISA</t>
  </si>
  <si>
    <t>UNION PARA TUBERIA SANITARIA EN PVC DE DIAMETRO DE 1/2"</t>
  </si>
  <si>
    <t xml:space="preserve">UNION PRESION PVC 1 1/2" </t>
  </si>
  <si>
    <t xml:space="preserve">UNION PRESION PVC 1/2" </t>
  </si>
  <si>
    <t xml:space="preserve">UNION PRESION PVC 2"  </t>
  </si>
  <si>
    <t xml:space="preserve">UNION PRESION PVC 3" </t>
  </si>
  <si>
    <t>UNION SANITARIA 4"</t>
  </si>
  <si>
    <t>UNION SANITARIA 6"</t>
  </si>
  <si>
    <t>YEE SANITARIA 4"</t>
  </si>
  <si>
    <t>YEE SANITARIA 6"</t>
  </si>
  <si>
    <t>CINTA AISLANTE ELECTRICA GRANDE</t>
  </si>
  <si>
    <t>CINTA AISLANTE ELECTRICA PEQUEÑA</t>
  </si>
  <si>
    <t>CINTA DE ENMASCARAR  2"</t>
  </si>
  <si>
    <t>CINTA DE ENMASCARAR DE 1 1/2"</t>
  </si>
  <si>
    <t>CINTA DE PAPEL PARA YESO CARTON 50 MM X 150 MTRS</t>
  </si>
  <si>
    <t>CINTA DE SEGURIDAD X ROLLO DE 100 MTS</t>
  </si>
  <si>
    <t>GRAPA CONDUIT PLASTICA 1/2</t>
  </si>
  <si>
    <t>GRAPA PARA ALAMBRE PUA X 1 KG</t>
  </si>
  <si>
    <t>CAJA</t>
  </si>
  <si>
    <t>GRIFERIA DE TANQUE SANITARIO, CON PALANCA DE 13 CM</t>
  </si>
  <si>
    <t>JUEGOS</t>
  </si>
  <si>
    <t>GRIFERIA PARA LAVA MANOS SENCILLA</t>
  </si>
  <si>
    <t>TEJA PLASTICA C7 NUMERO 10</t>
  </si>
  <si>
    <t>ORINAL DE DISEÑO ARRECIFE ENTRADA SUPERIOR</t>
  </si>
  <si>
    <t>SANITARIO DE 2 PIEZAS CON TAZA REDONDA, CON ANILLO CERRADO</t>
  </si>
  <si>
    <t>LADRILLO H 10</t>
  </si>
  <si>
    <t>BULTO</t>
  </si>
  <si>
    <t>LAMINA DRYWALL 1.22 M X 2.44 M CALIBRE ½</t>
  </si>
  <si>
    <t>LAMINA SUPERBOARD 244X122CM X 6MM</t>
  </si>
  <si>
    <t>DISCO CORTE METAL 4</t>
  </si>
  <si>
    <t>DISCO CORTE METAL 6</t>
  </si>
  <si>
    <t>LIJA 180</t>
  </si>
  <si>
    <t>PLIEGO</t>
  </si>
  <si>
    <t>LIJA N° 150</t>
  </si>
  <si>
    <t>BROCHA 2" CERDAS NATURALES</t>
  </si>
  <si>
    <t>BROCHA 3" CERDAS NATURALES CHINAS BLANCAS</t>
  </si>
  <si>
    <t xml:space="preserve">RODILLOS DE FELPA </t>
  </si>
  <si>
    <t>CERÁMICA PARA PISO DE 60 X 60 CMS COLOR  BEIS 5 MM ESMALTADO TRAFICO COMERCIAL DE PRIMERA.</t>
  </si>
  <si>
    <t>ANGULOS METALICOS DE 1/2</t>
  </si>
  <si>
    <t>ANGULOS METALICOS GALVANIZADOS ANGULOS PARA DRYWALL, CL 26 en 59mm, 60mm, 89mm, 90mm</t>
  </si>
  <si>
    <t>ALAMBRE DE COBRE RECUBIERTO EN POLIVINILO NUMERO 10</t>
  </si>
  <si>
    <t>ALAMBRE DE COBRE RECUBIERTO EN POLIVINILO NUMERO 12</t>
  </si>
  <si>
    <t>ALAMBRE DE COBRE RECUBIERTO EN POLIVINILO NUMERO 14</t>
  </si>
  <si>
    <t>ALAMBRE DE COBRE RECUBIERTO EN POLIVINILO NUMERO 8</t>
  </si>
  <si>
    <t>ALAMBRE DE COBRE RECUBIERTO EN POLIVINILO NUMERO 4</t>
  </si>
  <si>
    <t>TEJAS EN ACERO GALVANIZADO</t>
  </si>
  <si>
    <t>TUBOS DE HIERRO O ACERO GALVANIZADOS</t>
  </si>
  <si>
    <t>CANAL PARA LAMINA DRYWALL 0.85 MM PARAL FC 140*41.2 X 2.44 MT</t>
  </si>
  <si>
    <t>CANALETA PARA LAMINA DRYWALL 0.85 MM PARAL FC 140*41.2 X 2.44 MT</t>
  </si>
  <si>
    <t>MARCOS PARA PUERTA METALICA 2 MT DE ALTO X 1 DE ANCHO</t>
  </si>
  <si>
    <t>ALAMBRE DULCE CALIBRE 16</t>
  </si>
  <si>
    <t>KILO</t>
  </si>
  <si>
    <t>ALAMBRE QUEMAO CL 18</t>
  </si>
  <si>
    <t>AMARRES METALICOS (PARA TEJA DE ETERNITH) CL 18</t>
  </si>
  <si>
    <t>BISAGRAS PARA PUERTA DE DOS PIEZAS TIPO LIBRO</t>
  </si>
  <si>
    <t>CADENA ESLABONADA, CALIBRADA, DE ACERO, CON UN DIAMETRO DE 1/4"</t>
  </si>
  <si>
    <t>CANDADO DE ALTA SEGURIDAD ACERO TEMPLADO X 70 MM</t>
  </si>
  <si>
    <t>CERRADURA PARA ALCOBA Cerradura Alcoba 5831 A P/b Madera Clara Escudo Dorado Ka</t>
  </si>
  <si>
    <t>CHAPAS PARA PUERTA METALICA DE SE SEGURIDAD TRIPLE GUARDA / Cerradura Sobreponer 3 Bulones 3623-60 Derecha  Sku 3320 )</t>
  </si>
  <si>
    <t>CLAVO DE ACERO LISO DE 1" CAJA X 500 GR</t>
  </si>
  <si>
    <t>CLAVO DE ACERO LISO DE 2" CAJA X 500 GR</t>
  </si>
  <si>
    <t xml:space="preserve">HOJA DE SEGUETA DE 10" </t>
  </si>
  <si>
    <t>SOLDADURA 6011 DELGADA</t>
  </si>
  <si>
    <t xml:space="preserve">SOLDADURA LIQUIDA X CUARTOS </t>
  </si>
  <si>
    <t>CUARTOS</t>
  </si>
  <si>
    <t>SOLDADURA ROJA 6013</t>
  </si>
  <si>
    <t>TORNILLO DRYWALL 6" * 1000</t>
  </si>
  <si>
    <t xml:space="preserve">LLAVE DE PASO DE 1/2" BRONCE </t>
  </si>
  <si>
    <t>POMAS PARA DUCHA</t>
  </si>
  <si>
    <t>VALVULA BOLA 3/4" CIERRE RAPIDO</t>
  </si>
  <si>
    <t>VALVULA DE REGULACION METALICA PARA SANITARIO</t>
  </si>
  <si>
    <t>CAJA CIRCUITO DE ALIMENTACIÓN DE ENERGÍA CON BRAKER TRIFÁSICO A 100 AMPERIOS 18 CIRCUITOS</t>
  </si>
  <si>
    <t>CAJA CIRCUITO DE ALIMENTACIÓN DE ENERGÍA CON BRAKER TRIFÁSICO A 100 AMPERIOS 8 CIRCUITOS</t>
  </si>
  <si>
    <t>CAJA OCTOGONAL PLÁSTICA</t>
  </si>
  <si>
    <t>INTERRUPTOR ELECTRICO DOBLE CON POLO A TIERRA</t>
  </si>
  <si>
    <t>INTERRUPTOR ELECTRICO SENCILLO CON POLO A TIERRA</t>
  </si>
  <si>
    <t>TOMA CORRIENTE DOBLE CON CONEXIÓN A TIERRA</t>
  </si>
  <si>
    <t>TOMA CORRIENTE SENCILLO CON CONEXIÓN A TIERRA</t>
  </si>
  <si>
    <t xml:space="preserve">LAMPARA 60X60 CON REJILLA ESPECULAR 16 CELDAS, IP20, CON SOCKET T8 A 120V, INCLUYE 4 TUBOS FLUORESCENTE DE 17W T8, BALASTO ELECTRONICO </t>
  </si>
  <si>
    <t>REFLECTOR LED 50W 6500K SALIDA POLO A TIERRA - IP65 VOLTAJE: 85-265V/50-60HZ DIMENSIONES: 28 X 23 X 15 CM LÚMENES 3500LM</t>
  </si>
  <si>
    <t>BOMBILLO LED 20w ESPIRAL  120v LUZ DIA</t>
  </si>
  <si>
    <t>BOMBILLO LED 70w ESPIRAL 120v LUZ DIA</t>
  </si>
  <si>
    <t>QUÍMICOS BÁSICOS</t>
  </si>
  <si>
    <t>A-02-02-01-003-004</t>
  </si>
  <si>
    <t>OTROS BIENES TRANSPORTABLES N.C.P.</t>
  </si>
  <si>
    <t>A-02-02-01-003-008</t>
  </si>
  <si>
    <t>MAQUINARIA Y APARATOS ELÉCTRICOS</t>
  </si>
  <si>
    <t>A-02-02-01-004-006</t>
  </si>
  <si>
    <t>MAQUINARIA PARA USOS ESPECIALES</t>
  </si>
  <si>
    <t>A-02-02-01-004-004</t>
  </si>
  <si>
    <t>MAQUINARIA DE OFICINA, CONTABILIDAD E INFORMÁTICA</t>
  </si>
  <si>
    <t>A-02-02-01-004-005</t>
  </si>
  <si>
    <t xml:space="preserve">LICENCIAS </t>
  </si>
  <si>
    <t>EQUIPO Y APARATOS DE RADIO, TELEVISIÓN Y COMUNICACIONES</t>
  </si>
  <si>
    <t>A-02-02-01-004-007</t>
  </si>
  <si>
    <t xml:space="preserve">Mantenimiento de Equipo de computo </t>
  </si>
  <si>
    <t xml:space="preserve">impresoras </t>
  </si>
  <si>
    <t xml:space="preserve">MEDICAMENTOS </t>
  </si>
  <si>
    <t>MAQUINARIA PARA USO GENERAL</t>
  </si>
  <si>
    <t>A-02-02-01-004-003</t>
  </si>
  <si>
    <t>AIRES ACONDICIONAC</t>
  </si>
  <si>
    <t xml:space="preserve">SCANNER </t>
  </si>
  <si>
    <t xml:space="preserve">HERAMMIENTAS </t>
  </si>
  <si>
    <t xml:space="preserve">GUADAÑAS </t>
  </si>
  <si>
    <t xml:space="preserve">APOYOS EN ESPECIE </t>
  </si>
  <si>
    <t xml:space="preserve">ACPM </t>
  </si>
  <si>
    <t xml:space="preserve">GASOLINA </t>
  </si>
  <si>
    <t>A-02-02-01-003</t>
  </si>
  <si>
    <t>GASOLINA MOTOR CORRIENTE</t>
  </si>
  <si>
    <t xml:space="preserve">GALONES </t>
  </si>
  <si>
    <t>OTROS BIENES TRANSPORTABLES (EXCEPTO PRODUCTOS METÁLICOS, MAQUINARIA Y EQUIPO)</t>
  </si>
  <si>
    <t xml:space="preserve">DIESEL </t>
  </si>
  <si>
    <t xml:space="preserve">UNIDAD    </t>
  </si>
  <si>
    <t>A-02-02-01-004</t>
  </si>
  <si>
    <t>KIT DE ARRASTRE PARA MOTOCICLETA SUZUKI DR 200</t>
  </si>
  <si>
    <t>KIT DE ARRASTRE PARA MOTOCICLETA SUZUKI DR 650</t>
  </si>
  <si>
    <t>KIT DE ARRASTRE PARA MOTOCICLETA YAMAHA XTZ 250</t>
  </si>
  <si>
    <t>FILTRO DE ACEITE PARA MOTOCICLETA SUSUKI DR 200</t>
  </si>
  <si>
    <t xml:space="preserve">UNIDAD </t>
  </si>
  <si>
    <t>FILTRO DE ACEITE PARA MOTOCICLETA SUSUKI DR 650</t>
  </si>
  <si>
    <t>FILTRO DE AIRE PARA MOTOCICLETA SUSUKI DR 200</t>
  </si>
  <si>
    <t>FILTRO DE AIRE PARA MOTOCICLETA SUSUKI DR 650</t>
  </si>
  <si>
    <t>CAMBIO KIT DE ARRASTRE PARA MOTOCICLETA SUZUKI DR 200</t>
  </si>
  <si>
    <t>CAMBIO KIT DE ARRASTRE PARA MOTOCICLETA SUZUKI DR 650</t>
  </si>
  <si>
    <t>CAMBIO KIT DE ARRASTRE PARA MOTOCICLETA YAMAHA XTZ 250</t>
  </si>
  <si>
    <t>CAMBIO FILTRO DE ACEITE PARA MOTOCICLETA SUSUKI DR 200</t>
  </si>
  <si>
    <t>CAMBIO FILTRO DE ACEITE PARA MOTOCICLETA SUSUKI DR 650</t>
  </si>
  <si>
    <t>CAMBIO FILTRO DE AIRE PARA MOTOCICLETA SUSUKI DR 200</t>
  </si>
  <si>
    <t>CAMBIO FILTRO DE AIRE PARA MOTOCICLETA SUSUKI DR 650</t>
  </si>
  <si>
    <t>APOYO SEGURIDAD INFRAESTRUCTURA</t>
  </si>
  <si>
    <t>ALOJAMIENTO; SERVICIOS DE SUMINISTRO DE COMIDAS Y BEBIDAS; SERVICIOS DE TRANSPORTE; Y SERVICIOS DE DISTRIBUCIÓN DE ELECTRICIDAD, GAS Y AGUA</t>
  </si>
  <si>
    <t>A-02-02-02-006</t>
  </si>
  <si>
    <t>TOTAL BIENESTAR DE PERSONAL</t>
  </si>
  <si>
    <t xml:space="preserve">SERVICIOS PRESTADOS A LAS EMPRESAS Y SERVICIOS DE PRODUCCIÓN </t>
  </si>
  <si>
    <t>A-02-02-02-008</t>
  </si>
  <si>
    <t xml:space="preserve">VALLAS, AVISOS Y OTROS SIMILARES ELABORADOS EN MATERIAL TEXTIL. Vallas a Full color tamaño 4 x 1,5 MTS. </t>
  </si>
  <si>
    <t xml:space="preserve">VALLAS, AVISOS Y OTROS SIMILARES ELABORADOS EN MATERIAL TEXTIL. Vallas a Full color tamaño 2 x 3 MTS. </t>
  </si>
  <si>
    <t xml:space="preserve">TOTAL DERECHOS HUMANOS Y PROTECCIÓN AL MEDIO AMBIENTE </t>
  </si>
  <si>
    <t>PRODUCTOS METÁLICOS, MAQUINARIA Y EQUIPO</t>
  </si>
  <si>
    <t xml:space="preserve">A-02-02-01-004   </t>
  </si>
  <si>
    <t xml:space="preserve">Compresores eléctricos.  Compresor 1.5 HP 24 LT 106L/MIN 115 PSI 6.4 CFM </t>
  </si>
  <si>
    <t xml:space="preserve">UNIDAD   </t>
  </si>
  <si>
    <t xml:space="preserve">Amperímetros y voltímetros. Multimetro Automatico </t>
  </si>
  <si>
    <t>APARATOS MÉDICOS, INSTRUMENTOS ÓPTICOS Y DE PRECISIÓN, RELOJES</t>
  </si>
  <si>
    <t>A-02-02-01-004-008</t>
  </si>
  <si>
    <t>Taladradoras, perforadoras y similares
rotativas (incluso de percusión), neumáticas,
de uso manual. TALADRO 1/2 PG. PERCUTOR 800W 3000RPM VVR.</t>
  </si>
  <si>
    <t xml:space="preserve">Taladradoras, perforadoras y similares
rotativas (incluso de percusión), neumáticas,
ROTOMARTILLO SDS-PLUS 800W 2.9J 1500 RPM 2.6 K </t>
  </si>
  <si>
    <t xml:space="preserve">Palas y similares. PALIN HOYADOR CON CABO </t>
  </si>
  <si>
    <t>Sierras montadas para aserraderos. CALADORA 500W 1450-3200OPM GST-700</t>
  </si>
  <si>
    <t>VIDRIO Y PRODUCTOS DE VIDRIO Y OTROS PRODUCTOS NO METÁLICOS N.C.P.</t>
  </si>
  <si>
    <t xml:space="preserve">Discos o piedras de esmeril. ESMERIL DE BANCO 60PG 373W 3450RPM </t>
  </si>
  <si>
    <t xml:space="preserve">Destornilladores. JUEGO DESTORNILLADORES 4PZS </t>
  </si>
  <si>
    <t xml:space="preserve">Llaves de ajuste graduables. JUEGO 10 LLAVES HEX METRICAS </t>
  </si>
  <si>
    <t>Herramientas de mano (incluso herramientas de mano del tipo utilizado en la agricultura, horticultura o silvicultura, sierras de mano, limas, alicates y cizallas manuales para metales, llaves de tuercas manuales, sopletes o antorchas de soldadura y abrazaderas). JUEGO MECANICO 25 PIEZAS 1/2 LLAVES PG</t>
  </si>
  <si>
    <t>Cepilladoras, pulidoras y biseladoras
para metales. PULIDORA 4-1/2 PG 1200w 11000rpm</t>
  </si>
  <si>
    <t xml:space="preserve">Herramientas de mano (incluso herramientas de mano del tipo utilizado en la agricultura, horticultura o silvicultura, sierras de mano, limas, alicates y cizallas manuales para metales, llaves de tuercas manuales, sopletes o antorchas de soldadura y abrazaderas).  JUEGO 9 LLAVES COMBINADAS 1/A - 3/A PG </t>
  </si>
  <si>
    <t xml:space="preserve">Prensas hidráulicas. PRENSA DE BANCO 6PG </t>
  </si>
  <si>
    <t xml:space="preserve">Llaves de ajuste graduables. JUEGO 20 LLAVES COMBINADAS PG - MM </t>
  </si>
  <si>
    <t xml:space="preserve">Machetes y similares. MACHETE PULIDO 22 PULG </t>
  </si>
  <si>
    <t xml:space="preserve">Llaves de ajuste fijas. LLAVE EXPANDIÓN 10 PG </t>
  </si>
  <si>
    <t>Maquinas hidrolavadoras para lavado de vehículos. HIDROLAVADORA 1800PSI 6.5L/min 1600 W 110V</t>
  </si>
  <si>
    <t>Soldadores eléctricos. SOLDADOR INVERSOR ARC 220 AMP 110/220V</t>
  </si>
  <si>
    <t>Carretillas de mano en  bra de vidrio. CARRETILLA NEGRA CACHACA ANTIPINCHAZO</t>
  </si>
  <si>
    <t xml:space="preserve">Carritos metálicos manuales especiales para el transporte de mercancías. ZORRA 250KG 130 X 55CM BANDEJA 22X35 CM </t>
  </si>
  <si>
    <t>Paquetes de sistemas operativo. LICENCIAS PARA SISTEMA OPERATIVO WINDOWS</t>
  </si>
  <si>
    <t xml:space="preserve">Paquetes de aplicaciones de productividad general de negocio y usos de aplicaciones para el hogar. LICENCIAS PARA OFFICE </t>
  </si>
  <si>
    <t>Unidad central de procesamiento. Computador de Escritorio de acuerdo al item No. 1 de la ficha tecnica No. CEDE6-260-A2-CEDE6-260-A2--2019 adquisición de equipos de computo perifericos del 14 de Febrero de 2019</t>
  </si>
  <si>
    <t>Impresora multifuncional. IMPRESORA MULTIFUNCIONAL AVANZADA DE ACUERDO A ITEM No. 2  de la ficha tecnica No. CEDE6-260-A2-CEDE6-260-A2-2019 adquisición de equipos de computo perifericos del 14 de Febrero de 2019</t>
  </si>
  <si>
    <t>Impresoras multifuncional. IMPRESORA A COLOR DE ACUERDO A ITEM No. 2  de la ficha tecnica No. CEDE6-260-A2-CEDE6-260-A2-2019 adquisición de equipos de computo perifericos del 14 de Febrero de 2019</t>
  </si>
  <si>
    <t xml:space="preserve">Servicios de mantenimiento y reparación de computadores y
equipo periférico. MANTENIMIENTO DE EQUIPO DE COMPUTO E IMPRESORAS QUE ESTE EN CARGOS DE INVENTARIOS DE LA UNIDAD DE ACUERDO A LA NECESIDAD Y HASTA AGOTAR EL PRESUPUESTO. </t>
  </si>
  <si>
    <t xml:space="preserve">Aparatos para acondicionamiento de
aire y calefacción. Aire Acondicionado Minisplit Inverter 18000 BTU 220V </t>
  </si>
  <si>
    <t>Aparatos para acondicionamiento de
aire y calefacción. Aire Acondicionado Minisplit Inverter 24000BTU 220V</t>
  </si>
  <si>
    <t>Escáner (excepto la combinación de impresora, escáner, fotocopiadora y/o
fax). ESCANER PRODUCTIVIDAD AVANZADA DE ACUERDO ITEM No. 3 de la ficha tecnica No. CEDE6-260-A2-CEDE6-260-A2-2019 adquisición de equipos de computo perifericos del 14 de Febrero de 2019</t>
  </si>
  <si>
    <t xml:space="preserve">TOTAL </t>
  </si>
  <si>
    <t>Planear con cargo a los aportes en dinero asignados mediante convenios las necesidades presentadas por el Batallón de Alta Montaña No. 6,   utilizando correctamente los rubros del Catalogo Rubros Presupuestales Gastos Generales del Ministerio de Defensa Nacional.</t>
  </si>
  <si>
    <t xml:space="preserve">Teniendo en cuenta la misionalidad del Batallón y que la asignación de recursos fiscales por parte del Estado no es la suficiente para mitigar las necesidades de la Unidad, esta Unidad planteo adquirir estos recursos a traves del Convenio de Colaboración entre el Ministerio de Defensa Nacional - Ejercito Nacional - Batallón de Alta Montaña No. 6  la empresa DRUMMOND LTD., así: </t>
  </si>
  <si>
    <r>
      <rPr>
        <b/>
        <sz val="10.5"/>
        <color theme="1"/>
        <rFont val="Arial"/>
        <family val="2"/>
      </rPr>
      <t>COMBUSTIBLE - LLANTAS - REPUESTOS Y MANTENIMIENTO DE VEHÍCULOS (orientado a los vehículos tipo motocicleta)</t>
    </r>
    <r>
      <rPr>
        <sz val="10.5"/>
        <color theme="1"/>
        <rFont val="Arial"/>
        <family val="2"/>
      </rPr>
      <t xml:space="preserve">: Los procesos misionales del Batallón, enmarcados en el sector de Seguridad y Defensa del Gobierno Nacional están orientados hacia operaciones Terrestres, cuyo propósito principal es el control territorial. Por otro lado, el consolidado de la información estadística delincuencial y de violencia del Departamento de Magdalena, demuestra la necesidad de fortalecer la capacidad de movilidad para la Fuerza Pública mejorando la operatividad y efectividad de la misma. por lo cual se hace necesario e indispensable el apoyo con el suministro de combustible para garantizar el cumplimiento de la Misión. </t>
    </r>
  </si>
  <si>
    <r>
      <t xml:space="preserve">PASAJES AEREOS Y TERRESTRES : </t>
    </r>
    <r>
      <rPr>
        <sz val="10.5"/>
        <color theme="1"/>
        <rFont val="Arial"/>
        <family val="2"/>
      </rPr>
      <t xml:space="preserve">El Batallón de Alta Montaña No. 6, pretende brindar moral y bienestar al personal organico de la Unidad adquiriendo pasajes aereos y terrestres para aquellos que se encuentran velando por la seguridad de la poblaciòn,  de igual  para los que estan en cumplimiento tareas administrativas demostrando un  excelente desempeño en su cargo que siendo esto una recompensa a la labor desarrollada. </t>
    </r>
  </si>
  <si>
    <r>
      <t xml:space="preserve">VALLAS: </t>
    </r>
    <r>
      <rPr>
        <sz val="10.5"/>
        <color theme="1"/>
        <rFont val="Arial"/>
        <family val="2"/>
      </rPr>
      <t xml:space="preserve">De acuerdo a las ordenes emitidas por el presidente de la Republica y lineaminetos de las politicas de Comando General referente al tema en Derechos Humanos y Proteccion al medio ambiente de da cumplimiento adquiriendo vallas con temas alusivos a los derechos humanos. </t>
    </r>
  </si>
  <si>
    <r>
      <rPr>
        <b/>
        <sz val="10.5"/>
        <color theme="1"/>
        <rFont val="Arial"/>
        <family val="2"/>
      </rPr>
      <t xml:space="preserve">MATERIALES DE CONSTRUCCIÓN: </t>
    </r>
    <r>
      <rPr>
        <sz val="10.5"/>
        <color theme="1"/>
        <rFont val="Arial"/>
        <family val="2"/>
      </rPr>
      <t>El Batallón de Alta Montaña No. 6, necesita adquirir unos Materiales de construcción los cuales serean utilizados en el mantenimiento de las instalaciones de las Bases asignadas al Batallón de Alta Montaña No. 6, tales como: Base Militar de Papare, Base Militar de costa Verde, Base Militar de Tucurinca y  Base Militar de Santa Clara. Actualmente en las diferentes Bases del Batallón se puede evidenciar que las instalaciones se encuentran en mal estado dentro de lo cual podemos mencionar  los más importantes:
• Cubiertas de eternit dañadas o destruidas.
• Estructuras de madera en mal estado
• Instalaciones eléctricas en mal estado
• Instalaciones sanitarias obstruidas
• Puertas y ventanas de madera dañadas
• Fachadas interiores y exteriores con pintura envejecida
• Sistemas de aguas servidas dañadas o destruidas
• Pisos dañados 
• Baterías sanitarias inservibles y antihigiénicas
• Vías de acceso y vías internas en mal estado.  Con estos antecedentes podemos concluir que si no se tiene infraestructura adecuada para el desarrollo de las diferentes actividades que se realizan todas y cada una de ellas encaminadas a la Defensa y Seguridad de la Población, El Batallón no estarían en capacidad de cumplir su misión al 100% por lo cual se solicita y teniente en cuenta que la mano de obra será responsabilidad de la Unidad con la escuadra de mantenimiento</t>
    </r>
  </si>
  <si>
    <r>
      <t xml:space="preserve">HERRAMIENTAS: </t>
    </r>
    <r>
      <rPr>
        <sz val="10.5"/>
        <color theme="1"/>
        <rFont val="Arial"/>
        <family val="2"/>
      </rPr>
      <t xml:space="preserve">La Unidad cuenta con una escuadra de mantenimiento, encargada del mantenimiento de las instalaciones de la Unidad, pero actualmente la Escuadra no cuenta con los elementos, en cuanto a herramientas, necesarios para poder adelantar su labor a un 100%, siendo esto una falencia debido a que muchos de los mantenimientos a pesar de que se cuenta con el personal idoneo no se tiene la herramienta para concluirlo. </t>
    </r>
  </si>
  <si>
    <r>
      <t xml:space="preserve">GUADAÑAS: </t>
    </r>
    <r>
      <rPr>
        <sz val="10.5"/>
        <color theme="1"/>
        <rFont val="Arial"/>
        <family val="2"/>
      </rPr>
      <t xml:space="preserve">Teniendo en cuenta la ubicación geografica de la diferentes bases militares asignadas a la Unidad es necesario este tipo de elementos con el fin de sesgar hierba Y y obtener como beneficio que los alrededores de las instalaciones de la Unidadestén libres de maleza. </t>
    </r>
  </si>
  <si>
    <r>
      <t xml:space="preserve">EQUIPOS DE COMPUTO - IMPRESORAS - ESCANNER: </t>
    </r>
    <r>
      <rPr>
        <sz val="10.5"/>
        <color theme="1"/>
        <rFont val="Arial"/>
        <family val="2"/>
      </rPr>
      <t xml:space="preserve">Requiere  elementos de Equipos y maquinas para oficina para la unidad para el correcto planemiento, organizacion y ejecucion de las operaciones al igual que la administracion y logistica que requieren nuestros oficiales, suboficiales y soldados para el cumplimineto de la mision, teniendo en cuenta que a la fecha solo cuenta con seis computadores en cargos y 3 impresoras para el area administrativa de la Unidad. </t>
    </r>
  </si>
  <si>
    <r>
      <t xml:space="preserve">MEDICAMENTOS: </t>
    </r>
    <r>
      <rPr>
        <sz val="10.5"/>
        <color theme="1"/>
        <rFont val="Arial"/>
        <family val="2"/>
      </rPr>
      <t xml:space="preserve">Se Requiere elementos y medicamentos que componen el Botiquin de primeros auxilios teniendo la importancia de este, para poder atender aquellas novedades  que suceden en cualquier momento y lugar. Es indispensable que esté correctamente equipado con elementos que puedan ayudar en una situación de emergencia. Y teniendo en cuenta el ajuste de austeridad que tienen todas las entidades el suministro de medicamentos para estos botiquines se ha visto afectado, por lo cual se solicita este apoyo para poder tener unos botiquines que cumplan con las normas establecidas y ser enviados al personal que se encuentra en el area de operaciones en el cumplimiento de la Misión. </t>
    </r>
  </si>
  <si>
    <r>
      <t xml:space="preserve">AIRES ACONDICIONADOS: </t>
    </r>
    <r>
      <rPr>
        <sz val="10.5"/>
        <color theme="1"/>
        <rFont val="Arial"/>
        <family val="2"/>
      </rPr>
      <t xml:space="preserve">Debido a la ubicación geografica de las instalaciones del Batallón donde las temperaturas son por encima de los 30°C, y con el fin de mantener el espacio de trabajo y descanso cómodo y agradable permitiendo a los miembors organicos de la Unidad realizar sus labores con mayor productividad y eficacia. Uno de los factores más importantes para lograrlo y que en ocasiones no es considerado como prioridad es la climatización de las oficinas, rancho de tropa, casino del soldado y alojamiento.  Es por ello que la climatización juega un rol muy importante para mantener la productividad del personal, ya que ésta nos permitirá crear condiciones de temperatura, humedad y limpieza del aire adecuadas para la comodidad dentro de los espacios de trabajo y descanso. </t>
    </r>
  </si>
  <si>
    <t xml:space="preserve">3.5.3 Jefe de Estado Mayor de La Segunda Brigada  </t>
  </si>
  <si>
    <t xml:space="preserve"> - Supervisa la elaboración del plan con las necesidades presentadas por sus Unidades Tacticas y las suyas propias.</t>
  </si>
  <si>
    <t xml:space="preserve"> - Aprueba el plan de necesidadespara ser enviado a la Dirección de Convenios.</t>
  </si>
  <si>
    <t xml:space="preserve"> - Aprueba el plan de necesidadespara ser enviado a la Primera División.  </t>
  </si>
  <si>
    <t xml:space="preserve">3.5.4 Ejecutivo y Segundo Comandante </t>
  </si>
  <si>
    <t xml:space="preserve"> - Supervisa la elaboración del plan con las necesidades que tiene la Unidad </t>
  </si>
  <si>
    <t xml:space="preserve"> - Aprueba el plan de necesidadespara ser enviado a la Segunda Brigada </t>
  </si>
  <si>
    <t>Los aportes en  especie asignados serán exclusivamente para cubrir la necesidad de los bienes y/o servicios a adquirir para el año 2021 y hasta agotar presupuesto.</t>
  </si>
  <si>
    <t>Llantas de caucho para buses y
camiones. Llantas para vehículo NPR REF. 750 R16</t>
  </si>
  <si>
    <t xml:space="preserve">ACEITE 20 W 50 </t>
  </si>
  <si>
    <t>ACEITE  15 W 40</t>
  </si>
  <si>
    <t>Llantas de caucho para automóviles. Llantas para vehículo CAMIONETA CHEVROLET DIMAX REF 245/75 R 16</t>
  </si>
  <si>
    <t>Llantas de caucho para automóviles. Llantas para vehículo CAMIONETA NISSAN REF 255/70 R 16</t>
  </si>
  <si>
    <t xml:space="preserve">FILTRO DE COMBUSTIBLE PARA VEHÍCULO NPR </t>
  </si>
  <si>
    <t xml:space="preserve">FILTRO DE AIRE PARA VEHÍCULO NPR </t>
  </si>
  <si>
    <t xml:space="preserve">FILTRO DE AIRE PARA VEHÍCULO NISSAN FRONTIER </t>
  </si>
  <si>
    <t xml:space="preserve">FILTRO DE COMBUSTIBLE PARA VEHÍCULONISSAN FRONTIER </t>
  </si>
  <si>
    <t xml:space="preserve">FILTRO DE COMBUSTIBLE PARA VEHÍCULO CHEVROLET DIMAX </t>
  </si>
  <si>
    <t xml:space="preserve">FILTRO DE AIRE PARA VEHÍCULO CHEVROLET DIMAX </t>
  </si>
  <si>
    <t xml:space="preserve">PASTILLA DE FRENOS PARA VEHÍCULOS CHEVROLET NPR </t>
  </si>
  <si>
    <t xml:space="preserve">JUEGO </t>
  </si>
  <si>
    <t xml:space="preserve">PASTILLA DE FRENOS PARA VEHÍCULOS CHEVROLET DIMAX </t>
  </si>
  <si>
    <t>PASTILLA DE FRENOS PARA VEHÍCULOS NISSAN FRONTIER</t>
  </si>
  <si>
    <t xml:space="preserve">BANDAS DE FRENOS PARA VEHÍCULOS CHEVROLET NPR </t>
  </si>
  <si>
    <t xml:space="preserve">BANDAS DE FRENOS PARA VEHÍCULOS NISSAN FRONTIER </t>
  </si>
  <si>
    <t xml:space="preserve">BANDAS DE FRENOS PARA VEHÍCULOS CHEVROLET DIMAX </t>
  </si>
  <si>
    <t xml:space="preserve">RODAMIENTO PARA VEHÍCULO NISSAN FRONTIER </t>
  </si>
  <si>
    <t xml:space="preserve">RODAMIENTO PARA VEHÍCULO CHEVROLET NPR </t>
  </si>
  <si>
    <t xml:space="preserve">ACEITE 15W40 en Caneca de 55 galones </t>
  </si>
  <si>
    <t xml:space="preserve">Caneca </t>
  </si>
  <si>
    <t xml:space="preserve">ACEITE 20W50 en Caneca de 55 galones </t>
  </si>
  <si>
    <t xml:space="preserve">CAMBIO DEL JUEGO DE PASTILLA DE FRENOS PARA VEHÍCULOS CHEVROLET NPR </t>
  </si>
  <si>
    <t xml:space="preserve">CAMBIO DEL JUEGO DE PASTILLA DE FRENOS PARA VEHÍCULOS CHEVROLET DIMAX </t>
  </si>
  <si>
    <t>CAMBIO DEL JUEGO DE PASTILLA DE FRENOS PARA VEHÍCULOS NISSAN FRONTIER</t>
  </si>
  <si>
    <t xml:space="preserve">CAMBIO DEL BANDAS DE FRENOS PARA VEHÍCULOS CHEVROLET NPR </t>
  </si>
  <si>
    <t xml:space="preserve">CAMBIO DEL BANDAS DE FRENOS PARA VEHÍCULOS NISSAN FRONTIER </t>
  </si>
  <si>
    <t xml:space="preserve">CAMBIO DEL BANDAS DE FRENOS PARA VEHÍCULOS CHEVROLET DIMAX </t>
  </si>
  <si>
    <t xml:space="preserve">CAMBIO DEL  RODAMIENTO PARA VEHÍCULO NISSAN FRONTIER </t>
  </si>
  <si>
    <t xml:space="preserve">CAMBIO DEL  RODAMIENTO PARA VEHÍCULO CHEVROLET NPR </t>
  </si>
  <si>
    <t xml:space="preserve">CAMBIO FILTRO DE COMBUSTIBLE PARA VEHÍCULO NPR </t>
  </si>
  <si>
    <t xml:space="preserve">CAMBIO FILTRO DE AIRE PARA VEHÍCULO NPR </t>
  </si>
  <si>
    <t xml:space="preserve">CAMBIO FILTRO DE COMBUSTIBLE PARA VEHÍCULONISSAN FRONTIER </t>
  </si>
  <si>
    <t xml:space="preserve">CAMBIO FILTRO DE AIRE PARA VEHÍCULO NISSAN FRONTIER </t>
  </si>
  <si>
    <t xml:space="preserve">CAMBIO FILTRO DE COMBUSTIBLE PARA VEHÍCULO CHEVROLET DIMAX </t>
  </si>
  <si>
    <t xml:space="preserve">CAMBIO FILTRO DE AIRE PARA VEHÍCULO CHEVROLET DIMAX </t>
  </si>
  <si>
    <t xml:space="preserve">ROLLO </t>
  </si>
  <si>
    <t xml:space="preserve">POLISOMBRA NEGRA X 6 METROS ANCHO X 100 METROS </t>
  </si>
  <si>
    <t xml:space="preserve">BROCHA 1" CERDAS NATURALES </t>
  </si>
  <si>
    <t>CLAVO DE ACERO LISO DE 3" CAJA X 500 GR</t>
  </si>
  <si>
    <t xml:space="preserve">SOLDADURA 6013 DELGADA </t>
  </si>
  <si>
    <t>LUMINARIA TIPO PLAFON DE SOBREPONER TIPO LED 10 W "VERSI LITE 7" led flush"</t>
  </si>
  <si>
    <t xml:space="preserve">TORNILLO DRYWALL 7" 7 X 16 PARA ESTRUCTURA X PAQUETE DE 1000 UNIDADES </t>
  </si>
  <si>
    <t xml:space="preserve">PAQUETE </t>
  </si>
  <si>
    <t xml:space="preserve">CAJA </t>
  </si>
  <si>
    <t xml:space="preserve">TORNIQUETE PRIMEROS AUXILIOS </t>
  </si>
  <si>
    <t xml:space="preserve">VENOCLISIS CAJA X 50 UNIDADES </t>
  </si>
  <si>
    <t xml:space="preserve">CATETER No. 15 </t>
  </si>
  <si>
    <t>CATETER No. 16</t>
  </si>
  <si>
    <t xml:space="preserve">JERINGA 3 CC </t>
  </si>
  <si>
    <t xml:space="preserve">JERINGA 5 CC </t>
  </si>
  <si>
    <t xml:space="preserve">VENDAS ELASTICAS </t>
  </si>
  <si>
    <t xml:space="preserve">CUELLO ORTOPEDICO </t>
  </si>
  <si>
    <t xml:space="preserve">ISODINE SOLUCION </t>
  </si>
  <si>
    <t xml:space="preserve">ISODINE ESPUMA </t>
  </si>
  <si>
    <t xml:space="preserve">PLASTICO NEGRO CALIBRE No. 5 X ROLLO X 100 METROS </t>
  </si>
  <si>
    <t>El oficial S-4 y de convenios de la Unidad deberá informar a la unidad centralizadora los bienes recibidos y enviar la documentación soporte para ser dados de alta en los inventarios.</t>
  </si>
  <si>
    <t xml:space="preserve">Mayor HENRY MIGUEL SALAZAR HERNANDEZ </t>
  </si>
  <si>
    <t xml:space="preserve">Ejecutivo y Segundo Comandante del Batallón de Alta Montaña No. 6 </t>
  </si>
  <si>
    <t xml:space="preserve">Capitan JAVIER OSPINA ANTURI </t>
  </si>
  <si>
    <t>Oficial de Logística del Batallón de Alta Montaña No. 6</t>
  </si>
  <si>
    <t xml:space="preserve">Elaboró:  CT. OSPINA ANTURI JAVIER </t>
  </si>
  <si>
    <t xml:space="preserve">Oficial de Convenios BAMRU </t>
  </si>
  <si>
    <r>
      <rPr>
        <sz val="10.5"/>
        <rFont val="Arial"/>
        <family val="2"/>
      </rPr>
      <t>El convenio de colaboración celebrado entre el Ministerio de Defensa Nacional y la empresa Drummond Ltd., establece apoyos que se deben emplear de acuerdo a las necesidades destinadas a mantener las condiciones de protección, bienestar, entrenamiento y capacitación al personal militar, destinado para la protección de las áreas de infraestructura crítica y de activos estratégicos del Estado.
La empresa Drummond Ltd. suscribió el convenio de colaboración</t>
    </r>
    <r>
      <rPr>
        <b/>
        <sz val="10.5"/>
        <rFont val="Arial"/>
        <family val="2"/>
      </rPr>
      <t>,</t>
    </r>
    <r>
      <rPr>
        <sz val="10.5"/>
        <rFont val="Arial"/>
        <family val="2"/>
      </rPr>
      <t xml:space="preserve"> con el propósito de otorgar recursos en dinero para ser ejecutados de acuerdo con  el plan de necesidades; estos recursos son en especie.</t>
    </r>
  </si>
  <si>
    <t xml:space="preserve">IBUPROFENO DE 800 MG X SOBRE DE 10 UNIDADES </t>
  </si>
  <si>
    <t xml:space="preserve">ACETAMINOFEN DE 500 MG X SOBRE DE 10 UNIDADES </t>
  </si>
  <si>
    <t xml:space="preserve">DIPIRONA AMPOLLA POR 5 CC </t>
  </si>
  <si>
    <t xml:space="preserve">BUSCAPINA AMPOLLA </t>
  </si>
  <si>
    <t xml:space="preserve">METROCOPAMIDA AMPOLLA </t>
  </si>
  <si>
    <t xml:space="preserve">ACITROMIXINA SOBRE X 3 UNIDADES </t>
  </si>
  <si>
    <t xml:space="preserve">DICLOFENACO AMPOLLA </t>
  </si>
  <si>
    <t xml:space="preserve">FLORATIL X SOBRE </t>
  </si>
  <si>
    <t xml:space="preserve">DEXAMETAZONA AMPOLLA </t>
  </si>
  <si>
    <t xml:space="preserve">VITAMINA K EN AMPOLLA </t>
  </si>
  <si>
    <t>ESPARADRAPO GRANDE</t>
  </si>
  <si>
    <t xml:space="preserve">LACTATO DE HARMAN </t>
  </si>
  <si>
    <t>CATETER No. 18</t>
  </si>
  <si>
    <t xml:space="preserve">PARCHE O APOSITO </t>
  </si>
  <si>
    <t xml:space="preserve">SUERO ORAL X 30 SOBRES </t>
  </si>
  <si>
    <t xml:space="preserve">RANITIDINA POR 150 MG </t>
  </si>
  <si>
    <t>GENTAMICINA AMPOLLA</t>
  </si>
  <si>
    <t xml:space="preserve">SOLVENTE PARA ESMALTES </t>
  </si>
  <si>
    <t xml:space="preserve">ANTICORROSIVO DE RAPIDO SECADO Y EXCELENTE ADHERENCIA SOBRE METALES FERROSOS, COLOR GRIS </t>
  </si>
  <si>
    <t>ANTICORROSIVO DE RAPIDO SECADO Y EXCELENTE ADHERENCIA SOBRE METALES FERROSOS, COLOR VERDE</t>
  </si>
  <si>
    <t>PINTURA DILUIBLE EN AGUA TIPO I, EXCELENTE ACABADO , LAVABILIDAD, SIN DESGASTE NI DESPRENDIMIENTO, ALTO CUBRIMIENTO, COLOR INSTITUCIONAL VERDE CIPRES X 5 GALONES</t>
  </si>
  <si>
    <t>PINTURA DILUIBLE EN AGUA TIPO I, EXCELENTE ACABADO , LAVABILIDAD, SIN DESGASTE NI DESPRENDIMIENTO, ALTO CUBRIMIENTO, COLOR INSTITUCIONALES BLANCO MARFIL X 5 GALONES</t>
  </si>
  <si>
    <t>GALON</t>
  </si>
  <si>
    <t xml:space="preserve">ESMALTE SINTETICO DE ACEITE ACABADO BRILLANTE ALTA RESISTENCIA A LA INTERPERIE DE DURABILIDAD PROLONGADA, EXCELENTE CUBRIMIENTO ADHERENCIA Y ALTA LAVABILILIDAD, COLOR BLANCO </t>
  </si>
  <si>
    <t>3511011</t>
  </si>
  <si>
    <t xml:space="preserve">PINTURA REFLECTIVA TIPO TRAFICO COLOR AMARILLO. </t>
  </si>
  <si>
    <t>PINTURA REFLECTIVA TIPO TRAFICO COLOR NEGRO</t>
  </si>
  <si>
    <t xml:space="preserve">IMPERMEABILIZANTE A BASE DE RESINAS ACRILICAS DE USO EN MUROS Y TERRAZAS DE 1 COMPONENTE DE COLOR BLANCO </t>
  </si>
  <si>
    <t>ADAPTADOR HEMBRA 1 /2" PVC</t>
  </si>
  <si>
    <t>TABLAS DE MADERA INMUNIZADA DE 30 CMS X 2,5 MTS DE 2 CM DE ANCHO</t>
  </si>
  <si>
    <t>LISTONES DE MADERA INMUNIZADA DE 8 CMM X 8 CMM 3 MT DE LARGO</t>
  </si>
  <si>
    <t>CAL HIDRATADA PRODUCTO FINAMENTE DIVIDIDO QUE RESULTA  DE LA HIDRATACION DE LA CAL VIVA CON AGUA PARA SATISFACER SU AFINIDAD QUIMICA PRESENTACIÓN DE 25 KG</t>
  </si>
  <si>
    <t>CEMENTO BLANCO TIPO 1 DE GRAN FINURA Y EXCELENTE BLANCURA, POR SUS COMPONENTE QUE LO HACEN DURABLE Y RESISTENTE. SUS TIEMPOS DE FRAGUADO PERMITEN UN RÁPIDO DESMOLDE SIN AFECTAR EL TIEMPO REQUERIDO PARA LA MANIPULACIÓN, COLOCACIÓN Y ACABADO DE LAS MEZCLAS, PRESENTACIÓN DE 20 KG.</t>
  </si>
  <si>
    <t>CEMENTO GRIS TIPO I, PRODUCTO PARA PRODUCCION DE CONCRETOS PARA CIMENTACIONES, MUROS, CONTENSIONES, ESTRUCTURAS, RELLENOS Y TODO TIPO DE OBRA EN GENERAL, DEBE CUMPLIR CON  LOS VALORES DE LA NORMA COLOMBIANA NTC 121 y 321 Y NORMA  NTC 3318 y NSR-10;    EN PRESENTACIÓN DE 25 KG.</t>
  </si>
  <si>
    <t>LAMINAS DE ETERNIT NO.  8 DE 244 x 92 cm</t>
  </si>
  <si>
    <t>VARILLA DE HIERRO DIAMETRO 3/8" X 6 METROS</t>
  </si>
  <si>
    <t>VARILLA DE HIERRO DIAMETRO 1/2" X 6 METROS</t>
  </si>
  <si>
    <t>VARILLA DE HIERRO DIAMETRO 1/4" X 6 METROS</t>
  </si>
  <si>
    <t>VIGUETA PARA LAMINA DRYWALL X 2,44 METROS</t>
  </si>
  <si>
    <t>ALAMBRE DE COBRE RECUBIERTO EN POLIVINILO NUMERO 6</t>
  </si>
  <si>
    <t>PARAL PARA LAMINA DRYWALL X 2,44 METROS</t>
  </si>
  <si>
    <t xml:space="preserve">ALAMBRE DE PUAS GALVANIZADO  CALIBRE 18 X 500 MTS </t>
  </si>
  <si>
    <t xml:space="preserve">Impresoras de inyección de tinta utilizadas en máquinas de Procesamiento de datos. Impresora DATA MAX ONEIL E - CLASS MARCK 3 </t>
  </si>
  <si>
    <t xml:space="preserve">GASA ESTERILIZADA CAJA DE 50 SOBRES </t>
  </si>
  <si>
    <t xml:space="preserve">GUADAÑA PROFESIONAL </t>
  </si>
  <si>
    <t xml:space="preserve">Santa Marta - Bogota </t>
  </si>
  <si>
    <t xml:space="preserve">Santa Marta - Cali </t>
  </si>
  <si>
    <t xml:space="preserve">Santa Marta - Bucaramanga </t>
  </si>
  <si>
    <t xml:space="preserve">Santa Marta - Cucuta </t>
  </si>
  <si>
    <t>Santa Marta - Medellin</t>
  </si>
  <si>
    <t>Bogota - Santa Marta</t>
  </si>
  <si>
    <t>Medellin - Santa Marta</t>
  </si>
  <si>
    <t>Cali - Santa Marta</t>
  </si>
  <si>
    <t>Bucaramanga - Santa Marta</t>
  </si>
  <si>
    <t xml:space="preserve">Cucuta - Santa Marta </t>
  </si>
  <si>
    <t xml:space="preserve">Barranquilla - Bogota </t>
  </si>
  <si>
    <t>Barranquilla  - Medellin</t>
  </si>
  <si>
    <t xml:space="preserve">Barranquilla - Cali </t>
  </si>
  <si>
    <t xml:space="preserve">Barranquilla - Bucaramanga </t>
  </si>
  <si>
    <t xml:space="preserve">Barranquilla - Cucuta </t>
  </si>
  <si>
    <t>Bogota - Barranquilla</t>
  </si>
  <si>
    <t>Medellin - Barranquilla</t>
  </si>
  <si>
    <t>Cali - Barranquilla</t>
  </si>
  <si>
    <t>Bucaramanga - Barranquilla</t>
  </si>
  <si>
    <t xml:space="preserve">Cucuta - Barranquilla </t>
  </si>
  <si>
    <t xml:space="preserve"> Barranquilla a Aguachica </t>
  </si>
  <si>
    <t xml:space="preserve"> Barranquilla a Achi </t>
  </si>
  <si>
    <t xml:space="preserve"> Barranquilla a Armenia </t>
  </si>
  <si>
    <t xml:space="preserve"> Barranquilla a Barrancabermeja </t>
  </si>
  <si>
    <t xml:space="preserve"> Barranquilla a Bogotá </t>
  </si>
  <si>
    <t xml:space="preserve"> Barranquilla a Bosconia </t>
  </si>
  <si>
    <t xml:space="preserve"> Barranquilla a Buga </t>
  </si>
  <si>
    <t xml:space="preserve"> Barranquilla a Bucaramanga </t>
  </si>
  <si>
    <t xml:space="preserve"> Barranquilla a Cali </t>
  </si>
  <si>
    <t xml:space="preserve"> Barranquilla a Cartagena </t>
  </si>
  <si>
    <t xml:space="preserve"> Barranquilla a Caucasia </t>
  </si>
  <si>
    <t xml:space="preserve"> Barranquilla a Cúcuta </t>
  </si>
  <si>
    <t xml:space="preserve"> Barranquilla a Duitama </t>
  </si>
  <si>
    <t xml:space="preserve"> Barranquilla a El Banco </t>
  </si>
  <si>
    <t xml:space="preserve"> Barranquilla a El Carmen de Bolivar </t>
  </si>
  <si>
    <t xml:space="preserve"> Barranquilla a Facatativá </t>
  </si>
  <si>
    <t xml:space="preserve"> Barranquilla a Ibagué </t>
  </si>
  <si>
    <t xml:space="preserve"> Barranquilla a Magangué </t>
  </si>
  <si>
    <t xml:space="preserve"> Barranquilla a Maicao </t>
  </si>
  <si>
    <t xml:space="preserve"> Barranquilla a Medellín </t>
  </si>
  <si>
    <t xml:space="preserve"> Barranquilla a Montería </t>
  </si>
  <si>
    <t xml:space="preserve"> Barranquilla a Ocaña </t>
  </si>
  <si>
    <t xml:space="preserve"> Barranquilla a Pamplona </t>
  </si>
  <si>
    <t xml:space="preserve"> Barranquilla a Plato </t>
  </si>
  <si>
    <t xml:space="preserve"> Barranquilla a Riohacha </t>
  </si>
  <si>
    <t xml:space="preserve"> Barranquilla a Santa Marta </t>
  </si>
  <si>
    <t xml:space="preserve"> Barranquilla a Sincelejo </t>
  </si>
  <si>
    <t xml:space="preserve"> Barranquilla a Tuluá </t>
  </si>
  <si>
    <t xml:space="preserve"> Barranquilla a Tunja </t>
  </si>
  <si>
    <t xml:space="preserve"> Barranquilla a Valledupar </t>
  </si>
  <si>
    <t xml:space="preserve"> Bogotá a Aguachica </t>
  </si>
  <si>
    <t xml:space="preserve"> Bogotá a Barrancabermeja </t>
  </si>
  <si>
    <t xml:space="preserve"> Bogotá a Armenia </t>
  </si>
  <si>
    <t xml:space="preserve"> Bogotá a Barranquilla </t>
  </si>
  <si>
    <t xml:space="preserve"> Bogotá a Buenaventura </t>
  </si>
  <si>
    <t xml:space="preserve"> Bogotá a Bucaramanga </t>
  </si>
  <si>
    <t xml:space="preserve"> Bogotá a Cartagena </t>
  </si>
  <si>
    <t xml:space="preserve"> Bogotá a Cali </t>
  </si>
  <si>
    <t xml:space="preserve"> Bogotá a Cúcuta </t>
  </si>
  <si>
    <t xml:space="preserve"> Bogotá a Duitama </t>
  </si>
  <si>
    <t xml:space="preserve"> Bogotá a Ibagué </t>
  </si>
  <si>
    <t xml:space="preserve"> Bogotá a La Dorada </t>
  </si>
  <si>
    <t xml:space="preserve"> Bogotá a Florencia </t>
  </si>
  <si>
    <t xml:space="preserve"> Bogotá a Fusagasugá </t>
  </si>
  <si>
    <t xml:space="preserve"> Bogotá a Ipiales </t>
  </si>
  <si>
    <t xml:space="preserve"> Bogotá a Maicao </t>
  </si>
  <si>
    <t xml:space="preserve"> Bogotá a Manizales </t>
  </si>
  <si>
    <t xml:space="preserve"> Bogotá a Melgar </t>
  </si>
  <si>
    <t xml:space="preserve"> Bogotá a Montería </t>
  </si>
  <si>
    <t xml:space="preserve"> Bogotá a Medellín </t>
  </si>
  <si>
    <t xml:space="preserve"> Bogotá a Neiva </t>
  </si>
  <si>
    <t xml:space="preserve"> Bogotá a Popayán </t>
  </si>
  <si>
    <t xml:space="preserve"> Bogotá a Pasto </t>
  </si>
  <si>
    <t xml:space="preserve"> Bogotá a Pereira </t>
  </si>
  <si>
    <t xml:space="preserve"> Bogotá a Santa Marta </t>
  </si>
  <si>
    <t xml:space="preserve"> Bogotá a Sincelejo </t>
  </si>
  <si>
    <t xml:space="preserve"> Bogotá a Mocoa </t>
  </si>
  <si>
    <t xml:space="preserve"> Bogotá a Riohacha </t>
  </si>
  <si>
    <t xml:space="preserve"> Bogotá a Valledupar </t>
  </si>
  <si>
    <t xml:space="preserve"> Bogotá a Villavicencio </t>
  </si>
  <si>
    <t xml:space="preserve"> Bogotá a Yopal </t>
  </si>
  <si>
    <t xml:space="preserve"> Bucaramanga a Arauca </t>
  </si>
  <si>
    <t xml:space="preserve"> Bucaramanga a Barranquilla </t>
  </si>
  <si>
    <t xml:space="preserve"> Bucaramanga a Barrancabermeja </t>
  </si>
  <si>
    <t xml:space="preserve"> Bucaramanga a Bogotá </t>
  </si>
  <si>
    <t xml:space="preserve"> Bucaramanga a Cali </t>
  </si>
  <si>
    <t xml:space="preserve"> Bucaramanga a Cartagena </t>
  </si>
  <si>
    <t xml:space="preserve"> Bucaramanga a Ciénaga </t>
  </si>
  <si>
    <t xml:space="preserve"> Bucaramanga a Cúcuta </t>
  </si>
  <si>
    <t xml:space="preserve"> Bucaramanga a Duitama </t>
  </si>
  <si>
    <t xml:space="preserve"> Bucaramanga a El Banco </t>
  </si>
  <si>
    <t xml:space="preserve"> Bucaramanga a Fundación </t>
  </si>
  <si>
    <t xml:space="preserve"> Bucaramanga a Honda </t>
  </si>
  <si>
    <t xml:space="preserve"> Bucaramanga a Ibagué </t>
  </si>
  <si>
    <t xml:space="preserve"> Bucaramanga a Ipiales </t>
  </si>
  <si>
    <t xml:space="preserve"> Bucaramanga a Maicao </t>
  </si>
  <si>
    <t xml:space="preserve"> Bucaramanga a Medellín </t>
  </si>
  <si>
    <t xml:space="preserve"> Bucaramanga a Montería </t>
  </si>
  <si>
    <t xml:space="preserve"> Bucaramanga a Riohacha </t>
  </si>
  <si>
    <t xml:space="preserve"> Bucaramanga a Santa Marta </t>
  </si>
  <si>
    <t xml:space="preserve"> Bucaramanga a Saravena </t>
  </si>
  <si>
    <t xml:space="preserve"> Bucaramanga a Sincelejo </t>
  </si>
  <si>
    <t xml:space="preserve"> Bucaramanga a Tunja </t>
  </si>
  <si>
    <t xml:space="preserve"> Bucaramanga a Valledupar </t>
  </si>
  <si>
    <t xml:space="preserve"> Bucaramanga a Yopal </t>
  </si>
  <si>
    <t xml:space="preserve"> Cartagena a Barrancabermeja </t>
  </si>
  <si>
    <t xml:space="preserve"> Cartagena a Barranquilla </t>
  </si>
  <si>
    <t xml:space="preserve"> Cartagena a Bogotá </t>
  </si>
  <si>
    <t xml:space="preserve"> Cartagena a Bucaramanga </t>
  </si>
  <si>
    <t xml:space="preserve"> Cartagena a Cali </t>
  </si>
  <si>
    <t xml:space="preserve"> Cartagena a Aguachica </t>
  </si>
  <si>
    <t xml:space="preserve"> Cartagena a Achi </t>
  </si>
  <si>
    <t xml:space="preserve"> Cartagena a Caucasia </t>
  </si>
  <si>
    <t xml:space="preserve"> Cartagena a Ciénaga </t>
  </si>
  <si>
    <t xml:space="preserve"> Cartagena a Cúcuta </t>
  </si>
  <si>
    <t xml:space="preserve"> Cartagena a El Banco </t>
  </si>
  <si>
    <t xml:space="preserve"> Cartagena a El Carmen de Bolivar </t>
  </si>
  <si>
    <t xml:space="preserve"> Cartagena a Honda </t>
  </si>
  <si>
    <t xml:space="preserve"> Cartagena a Maicao </t>
  </si>
  <si>
    <t xml:space="preserve"> Cartagena a Medellín </t>
  </si>
  <si>
    <t xml:space="preserve"> Cartagena a Montería </t>
  </si>
  <si>
    <t xml:space="preserve"> Cartagena a Ocaña </t>
  </si>
  <si>
    <t xml:space="preserve"> Cartagena a Pamplona </t>
  </si>
  <si>
    <t xml:space="preserve"> Cartagena a Riohacha </t>
  </si>
  <si>
    <t xml:space="preserve"> Cartagena a Santa Marta </t>
  </si>
  <si>
    <t xml:space="preserve"> Cartagena a Tunja </t>
  </si>
  <si>
    <t xml:space="preserve"> Cartagena a Valledupar </t>
  </si>
  <si>
    <t xml:space="preserve"> Cúcuta a Aguachica </t>
  </si>
  <si>
    <t xml:space="preserve"> Cúcuta a Arauca </t>
  </si>
  <si>
    <t xml:space="preserve"> Cúcuta a Barranquilla </t>
  </si>
  <si>
    <t xml:space="preserve"> Cúcuta a Barrancabermeja </t>
  </si>
  <si>
    <t xml:space="preserve"> Cúcuta a Bogotá </t>
  </si>
  <si>
    <t xml:space="preserve"> Cúcuta a Bucaramanga </t>
  </si>
  <si>
    <t xml:space="preserve"> Cúcuta a Bosconia </t>
  </si>
  <si>
    <t xml:space="preserve"> Cúcuta a Cartagena </t>
  </si>
  <si>
    <t xml:space="preserve"> Cúcuta a Cali </t>
  </si>
  <si>
    <t xml:space="preserve"> Cúcuta a Ciénaga </t>
  </si>
  <si>
    <t xml:space="preserve"> Cúcuta a El Carmen de Bolivar </t>
  </si>
  <si>
    <t xml:space="preserve"> Cúcuta a El Banco </t>
  </si>
  <si>
    <t xml:space="preserve"> Cúcuta a Fundación </t>
  </si>
  <si>
    <t xml:space="preserve"> Cúcuta a Ibagué </t>
  </si>
  <si>
    <t xml:space="preserve"> Cúcuta a Ipiales </t>
  </si>
  <si>
    <t xml:space="preserve"> Cúcuta a Maicao </t>
  </si>
  <si>
    <t xml:space="preserve"> Cúcuta a Manizales </t>
  </si>
  <si>
    <t xml:space="preserve"> Cúcuta a Medellín </t>
  </si>
  <si>
    <t xml:space="preserve"> Cúcuta a Montería </t>
  </si>
  <si>
    <t xml:space="preserve"> Cúcuta a Ocaña </t>
  </si>
  <si>
    <t xml:space="preserve"> Cúcuta a Pailitas </t>
  </si>
  <si>
    <t xml:space="preserve"> Cúcuta a Santa Marta </t>
  </si>
  <si>
    <t xml:space="preserve"> Cúcuta a Saravena </t>
  </si>
  <si>
    <t xml:space="preserve"> Cúcuta a Sardinata </t>
  </si>
  <si>
    <t xml:space="preserve"> Cúcuta a Tunja </t>
  </si>
  <si>
    <t xml:space="preserve"> Cúcuta a Valledupar </t>
  </si>
  <si>
    <t xml:space="preserve"> Medellín a Aguachica </t>
  </si>
  <si>
    <t xml:space="preserve"> Medellin a Armenia </t>
  </si>
  <si>
    <t xml:space="preserve"> Medellin a Barrancabermeja </t>
  </si>
  <si>
    <t xml:space="preserve"> Medellin a Barranquilla </t>
  </si>
  <si>
    <t xml:space="preserve"> Medellín a Bogotá </t>
  </si>
  <si>
    <t xml:space="preserve"> Medellin a Bucaramanga </t>
  </si>
  <si>
    <t xml:space="preserve"> Medellin a Cali </t>
  </si>
  <si>
    <t xml:space="preserve"> Medellin a Cartagena </t>
  </si>
  <si>
    <t xml:space="preserve"> Medellin a Cucuta </t>
  </si>
  <si>
    <t xml:space="preserve"> Medellín a Florencia </t>
  </si>
  <si>
    <t xml:space="preserve"> Medellin a Ibagué </t>
  </si>
  <si>
    <t xml:space="preserve"> Medellín a Ipiales </t>
  </si>
  <si>
    <t xml:space="preserve"> Medellín a Istmina </t>
  </si>
  <si>
    <t xml:space="preserve"> Medellin a Manizales </t>
  </si>
  <si>
    <t xml:space="preserve"> Medellin a Sincelejo </t>
  </si>
  <si>
    <t xml:space="preserve"> Santa Marta a Aracataca </t>
  </si>
  <si>
    <t xml:space="preserve"> Santa Marta a Barranquilla </t>
  </si>
  <si>
    <t xml:space="preserve"> Santa Marta a Bogotá </t>
  </si>
  <si>
    <t xml:space="preserve"> Santa Marta a Bosconia </t>
  </si>
  <si>
    <t xml:space="preserve"> Santa Marta a Bucaramanga </t>
  </si>
  <si>
    <t xml:space="preserve"> Santa Marta a Buenavista </t>
  </si>
  <si>
    <t xml:space="preserve"> Santa Marta a Caucasia </t>
  </si>
  <si>
    <t xml:space="preserve"> Santa Marta a Cartagena </t>
  </si>
  <si>
    <t xml:space="preserve"> Santa Marta a El Banco </t>
  </si>
  <si>
    <t xml:space="preserve"> Santa Marta a Maicao </t>
  </si>
  <si>
    <t xml:space="preserve"> Santa Marta a El Carmen de Bolivar </t>
  </si>
  <si>
    <t xml:space="preserve"> Santa Marta a Medellín </t>
  </si>
  <si>
    <t xml:space="preserve"> Santa Marta a Facatativá </t>
  </si>
  <si>
    <t xml:space="preserve"> Santa Marta a Montería </t>
  </si>
  <si>
    <t xml:space="preserve"> Santa Marta a Ocaña </t>
  </si>
  <si>
    <t xml:space="preserve"> Santa Marta a Fundación </t>
  </si>
  <si>
    <t xml:space="preserve"> Santa Marta a Puerto Boyaca </t>
  </si>
  <si>
    <t xml:space="preserve"> Santa Marta a Honda </t>
  </si>
  <si>
    <t xml:space="preserve"> Santa Marta a Riohacha </t>
  </si>
  <si>
    <t xml:space="preserve"> Santa Marta a La Dorada </t>
  </si>
  <si>
    <t xml:space="preserve"> Santa Marta a Sincelejo </t>
  </si>
  <si>
    <t xml:space="preserve"> Santa Marta a Valledupar </t>
  </si>
  <si>
    <t xml:space="preserve"> Valledupar a Aguachica </t>
  </si>
  <si>
    <t xml:space="preserve"> Valledupar a Armenia </t>
  </si>
  <si>
    <t xml:space="preserve"> Valledupar a Barrancabermeja </t>
  </si>
  <si>
    <t xml:space="preserve"> Valledupar a Bogotá </t>
  </si>
  <si>
    <t xml:space="preserve"> Valledupar a Buga </t>
  </si>
  <si>
    <t xml:space="preserve"> Valledupar a Barranquilla </t>
  </si>
  <si>
    <t xml:space="preserve"> Valledupar a Bucaramanga </t>
  </si>
  <si>
    <t xml:space="preserve"> Valledupar a Cali </t>
  </si>
  <si>
    <t xml:space="preserve"> Valledupar a Cartagena </t>
  </si>
  <si>
    <t xml:space="preserve"> Valledupar a Ciénaga </t>
  </si>
  <si>
    <t xml:space="preserve"> Valledupar a Cúcuta </t>
  </si>
  <si>
    <t xml:space="preserve"> Valledupar a El Banco </t>
  </si>
  <si>
    <t xml:space="preserve"> Valledupar a El Carmen de Bolivar </t>
  </si>
  <si>
    <t xml:space="preserve"> Valledupar a Fonseca </t>
  </si>
  <si>
    <t xml:space="preserve"> Valledupar a Honda </t>
  </si>
  <si>
    <t xml:space="preserve"> Valledupar a La Dorada </t>
  </si>
  <si>
    <t xml:space="preserve"> Valledupar a Maicao </t>
  </si>
  <si>
    <t xml:space="preserve"> Valledupar a Medellín </t>
  </si>
  <si>
    <t xml:space="preserve"> Valledupar a Montería </t>
  </si>
  <si>
    <t xml:space="preserve"> Valledupar a Ocaña </t>
  </si>
  <si>
    <t xml:space="preserve"> Valledupar a Pereira </t>
  </si>
  <si>
    <t xml:space="preserve"> Valledupar a Riohacha </t>
  </si>
  <si>
    <t xml:space="preserve"> Valledupar a Santa Marta </t>
  </si>
  <si>
    <t xml:space="preserve"> Valledupar a Sincelejo </t>
  </si>
  <si>
    <t xml:space="preserve"> Valledupar a Tuluá </t>
  </si>
  <si>
    <t xml:space="preserve">Bucaramanga a El Carmen de Bolivar </t>
  </si>
  <si>
    <t xml:space="preserve">unidad   </t>
  </si>
  <si>
    <t xml:space="preserve"> Aguachica a Barranquilla  </t>
  </si>
  <si>
    <t xml:space="preserve"> Achi a Barranquilla  </t>
  </si>
  <si>
    <t xml:space="preserve"> Armenia a Barranquilla  </t>
  </si>
  <si>
    <t xml:space="preserve"> Barrancabermeja a Barranquilla  </t>
  </si>
  <si>
    <t xml:space="preserve"> Bogotá a Barranquilla  </t>
  </si>
  <si>
    <t xml:space="preserve"> Bosconia a Barranquilla  </t>
  </si>
  <si>
    <t xml:space="preserve"> Buga a Barranquilla  </t>
  </si>
  <si>
    <t xml:space="preserve"> Bucaramanga a Barranquilla  </t>
  </si>
  <si>
    <t xml:space="preserve"> Cali a Barranquilla  </t>
  </si>
  <si>
    <t xml:space="preserve"> Cartagena a Barranquilla  </t>
  </si>
  <si>
    <t xml:space="preserve"> Caucasia a Barranquilla  </t>
  </si>
  <si>
    <t xml:space="preserve"> Cúcuta a Barranquilla  </t>
  </si>
  <si>
    <t xml:space="preserve"> Duitama a Barranquilla  </t>
  </si>
  <si>
    <t xml:space="preserve"> Banco El a Barranquilla  </t>
  </si>
  <si>
    <t xml:space="preserve"> Bolivar de Carmen El a Barranquilla  </t>
  </si>
  <si>
    <t xml:space="preserve"> Facatativá a Barranquilla  </t>
  </si>
  <si>
    <t xml:space="preserve"> Ibagué a Barranquilla  </t>
  </si>
  <si>
    <t xml:space="preserve"> Magangué a Barranquilla  </t>
  </si>
  <si>
    <t xml:space="preserve"> Maicao a Barranquilla  </t>
  </si>
  <si>
    <t xml:space="preserve"> Medellín a Barranquilla  </t>
  </si>
  <si>
    <t xml:space="preserve"> Montería a Barranquilla  </t>
  </si>
  <si>
    <t xml:space="preserve"> Ocaña a Barranquilla  </t>
  </si>
  <si>
    <t xml:space="preserve"> Pamplona a Barranquilla  </t>
  </si>
  <si>
    <t xml:space="preserve"> Plato a Barranquilla  </t>
  </si>
  <si>
    <t xml:space="preserve"> Riohacha a Barranquilla  </t>
  </si>
  <si>
    <t xml:space="preserve"> Marta Santa a Barranquilla  </t>
  </si>
  <si>
    <t xml:space="preserve"> Sincelejo a Barranquilla  </t>
  </si>
  <si>
    <t xml:space="preserve"> Tuluá a Barranquilla  </t>
  </si>
  <si>
    <t xml:space="preserve"> Tunja a Barranquilla  </t>
  </si>
  <si>
    <t xml:space="preserve"> Valledupar a Barranquilla  </t>
  </si>
  <si>
    <t xml:space="preserve"> Aguachica a Bogotá  </t>
  </si>
  <si>
    <t xml:space="preserve"> Barrancabermeja a Bogotá  </t>
  </si>
  <si>
    <t xml:space="preserve"> Armenia a Bogotá  </t>
  </si>
  <si>
    <t xml:space="preserve"> Barranquilla a Bogotá  </t>
  </si>
  <si>
    <t xml:space="preserve"> Buenaventura a Bogotá  </t>
  </si>
  <si>
    <t xml:space="preserve"> Bucaramanga a Bogotá  </t>
  </si>
  <si>
    <t xml:space="preserve"> Cartagena a Bogotá  </t>
  </si>
  <si>
    <t xml:space="preserve"> Cali a Bogotá  </t>
  </si>
  <si>
    <t xml:space="preserve"> Cúcuta a Bogotá  </t>
  </si>
  <si>
    <t xml:space="preserve"> Duitama a Bogotá  </t>
  </si>
  <si>
    <t xml:space="preserve"> Ibagué a Bogotá  </t>
  </si>
  <si>
    <t xml:space="preserve"> Dorada La a Bogotá  </t>
  </si>
  <si>
    <t xml:space="preserve"> Florencia a Bogotá  </t>
  </si>
  <si>
    <t xml:space="preserve"> Fusagasugá a Bogotá  </t>
  </si>
  <si>
    <t xml:space="preserve"> Ipiales a Bogotá  </t>
  </si>
  <si>
    <t xml:space="preserve"> Maicao a Bogotá  </t>
  </si>
  <si>
    <t xml:space="preserve"> Manizales a Bogotá  </t>
  </si>
  <si>
    <t xml:space="preserve"> Melgar a Bogotá  </t>
  </si>
  <si>
    <t xml:space="preserve"> Montería a Bogotá  </t>
  </si>
  <si>
    <t xml:space="preserve"> Medellín a Bogotá  </t>
  </si>
  <si>
    <t xml:space="preserve"> Neiva a Bogotá  </t>
  </si>
  <si>
    <t xml:space="preserve"> Popayán a Bogotá  </t>
  </si>
  <si>
    <t xml:space="preserve"> Pasto a Bogotá  </t>
  </si>
  <si>
    <t xml:space="preserve"> Pereira a Bogotá  </t>
  </si>
  <si>
    <t xml:space="preserve"> Marta Santa a Bogotá  </t>
  </si>
  <si>
    <t xml:space="preserve"> Sincelejo a Bogotá  </t>
  </si>
  <si>
    <t xml:space="preserve"> Mocoa a Bogotá  </t>
  </si>
  <si>
    <t xml:space="preserve"> Riohacha a Bogotá  </t>
  </si>
  <si>
    <t xml:space="preserve"> Valledupar a Bogotá  </t>
  </si>
  <si>
    <t xml:space="preserve"> Villavicencio a Bogotá  </t>
  </si>
  <si>
    <t xml:space="preserve"> Yopal a Bogotá  </t>
  </si>
  <si>
    <t xml:space="preserve"> Arauca a Bucaramanga  </t>
  </si>
  <si>
    <t xml:space="preserve"> Barranquilla a Bucaramanga  </t>
  </si>
  <si>
    <t xml:space="preserve"> Barrancabermeja a Bucaramanga  </t>
  </si>
  <si>
    <t xml:space="preserve"> Bogotá a Bucaramanga  </t>
  </si>
  <si>
    <t xml:space="preserve"> Cali a Bucaramanga  </t>
  </si>
  <si>
    <t xml:space="preserve"> Cartagena a Bucaramanga  </t>
  </si>
  <si>
    <t xml:space="preserve"> Ciénaga a Bucaramanga  </t>
  </si>
  <si>
    <t xml:space="preserve"> Cúcuta a Bucaramanga  </t>
  </si>
  <si>
    <t xml:space="preserve"> Duitama a Bucaramanga  </t>
  </si>
  <si>
    <t xml:space="preserve"> Banco El a Bucaramanga  </t>
  </si>
  <si>
    <t xml:space="preserve"> Bolivar de Carmen El a Bucaramanga  </t>
  </si>
  <si>
    <t xml:space="preserve"> Fundación a Bucaramanga  </t>
  </si>
  <si>
    <t xml:space="preserve"> Honda a Bucaramanga  </t>
  </si>
  <si>
    <t xml:space="preserve"> Ibagué a Bucaramanga  </t>
  </si>
  <si>
    <t xml:space="preserve"> Ipiales a Bucaramanga  </t>
  </si>
  <si>
    <t xml:space="preserve"> Maicao a Bucaramanga  </t>
  </si>
  <si>
    <t xml:space="preserve"> Medellín a Bucaramanga  </t>
  </si>
  <si>
    <t xml:space="preserve"> Montería a Bucaramanga  </t>
  </si>
  <si>
    <t xml:space="preserve"> Riohacha a Bucaramanga  </t>
  </si>
  <si>
    <t xml:space="preserve"> Marta Santa a Bucaramanga  </t>
  </si>
  <si>
    <t xml:space="preserve"> Saravena a Bucaramanga  </t>
  </si>
  <si>
    <t xml:space="preserve"> Sincelejo a Bucaramanga  </t>
  </si>
  <si>
    <t xml:space="preserve"> Tunja a Bucaramanga  </t>
  </si>
  <si>
    <t xml:space="preserve"> Valledupar a Bucaramanga  </t>
  </si>
  <si>
    <t xml:space="preserve"> Yopal a Bucaramanga  </t>
  </si>
  <si>
    <t xml:space="preserve"> Barrancabermeja a Cartagena  </t>
  </si>
  <si>
    <t xml:space="preserve"> Barranquilla a Cartagena  </t>
  </si>
  <si>
    <t xml:space="preserve"> Bogotá a Cartagena  </t>
  </si>
  <si>
    <t xml:space="preserve"> Bucaramanga a Cartagena  </t>
  </si>
  <si>
    <t xml:space="preserve"> Cali a Cartagena  </t>
  </si>
  <si>
    <t xml:space="preserve"> Aguachica a Cartagena  </t>
  </si>
  <si>
    <t xml:space="preserve"> Achi a Cartagena  </t>
  </si>
  <si>
    <t xml:space="preserve"> Caucasia a Cartagena  </t>
  </si>
  <si>
    <t xml:space="preserve"> Ciénaga a Cartagena  </t>
  </si>
  <si>
    <t xml:space="preserve"> Cúcuta a Cartagena  </t>
  </si>
  <si>
    <t xml:space="preserve"> Banco El a Cartagena  </t>
  </si>
  <si>
    <t xml:space="preserve"> Bolivar de Carmen El a Cartagena  </t>
  </si>
  <si>
    <t xml:space="preserve"> Honda a Cartagena  </t>
  </si>
  <si>
    <t xml:space="preserve"> Maicao a Cartagena  </t>
  </si>
  <si>
    <t xml:space="preserve"> Medellín a Cartagena  </t>
  </si>
  <si>
    <t xml:space="preserve"> Montería a Cartagena  </t>
  </si>
  <si>
    <t xml:space="preserve"> Ocaña a Cartagena  </t>
  </si>
  <si>
    <t xml:space="preserve"> Pamplona a Cartagena  </t>
  </si>
  <si>
    <t xml:space="preserve"> Riohacha a Cartagena  </t>
  </si>
  <si>
    <t xml:space="preserve"> Marta Santa a Cartagena  </t>
  </si>
  <si>
    <t xml:space="preserve"> Tunja a Cartagena  </t>
  </si>
  <si>
    <t xml:space="preserve"> Valledupar a Cartagena  </t>
  </si>
  <si>
    <t xml:space="preserve"> Aguachica a Cúcuta  </t>
  </si>
  <si>
    <t xml:space="preserve"> Arauca a Cúcuta  </t>
  </si>
  <si>
    <t xml:space="preserve"> Barranquilla a Cúcuta  </t>
  </si>
  <si>
    <t xml:space="preserve"> Barrancabermeja a Cúcuta  </t>
  </si>
  <si>
    <t xml:space="preserve"> Bogotá a Cúcuta  </t>
  </si>
  <si>
    <t xml:space="preserve"> Bucaramanga a Cúcuta  </t>
  </si>
  <si>
    <t xml:space="preserve"> Bosconia a Cúcuta  </t>
  </si>
  <si>
    <t xml:space="preserve"> Cartagena a Cúcuta  </t>
  </si>
  <si>
    <t xml:space="preserve"> Cali a Cúcuta  </t>
  </si>
  <si>
    <t xml:space="preserve"> Ciénaga a Cúcuta  </t>
  </si>
  <si>
    <t xml:space="preserve"> Bolivar de Carmen El a Cúcuta  </t>
  </si>
  <si>
    <t xml:space="preserve"> Banco El a Cúcuta  </t>
  </si>
  <si>
    <t xml:space="preserve"> Fundación a Cúcuta  </t>
  </si>
  <si>
    <t xml:space="preserve"> Ibagué a Cúcuta  </t>
  </si>
  <si>
    <t xml:space="preserve"> Ipiales a Cúcuta  </t>
  </si>
  <si>
    <t xml:space="preserve"> Maicao a Cúcuta  </t>
  </si>
  <si>
    <t xml:space="preserve"> Manizales a Cúcuta  </t>
  </si>
  <si>
    <t xml:space="preserve"> Medellín a Cúcuta  </t>
  </si>
  <si>
    <t xml:space="preserve"> Montería a Cúcuta  </t>
  </si>
  <si>
    <t xml:space="preserve"> Ocaña a Cúcuta  </t>
  </si>
  <si>
    <t xml:space="preserve"> Pailitas a Cúcuta  </t>
  </si>
  <si>
    <t xml:space="preserve"> Marta Santa a Cúcuta  </t>
  </si>
  <si>
    <t xml:space="preserve"> Saravena a Cúcuta  </t>
  </si>
  <si>
    <t xml:space="preserve"> Sardinata a Cúcuta  </t>
  </si>
  <si>
    <t xml:space="preserve"> Tunja a Cúcuta  </t>
  </si>
  <si>
    <t xml:space="preserve"> Valledupar a Cúcuta  </t>
  </si>
  <si>
    <t xml:space="preserve"> Aguachica a Medellín  </t>
  </si>
  <si>
    <t xml:space="preserve"> Armenia a Medellin  </t>
  </si>
  <si>
    <t xml:space="preserve"> Barrancabermeja a Medellin  </t>
  </si>
  <si>
    <t xml:space="preserve"> Barranquilla a Medellin  </t>
  </si>
  <si>
    <t xml:space="preserve"> Bogotá a Medellín  </t>
  </si>
  <si>
    <t xml:space="preserve"> Bucaramanga a Medellin  </t>
  </si>
  <si>
    <t xml:space="preserve"> Cali a Medellin  </t>
  </si>
  <si>
    <t xml:space="preserve"> Cartagena a Medellin  </t>
  </si>
  <si>
    <t xml:space="preserve"> Cucuta a Medellin  </t>
  </si>
  <si>
    <t xml:space="preserve"> Florencia a Medellín  </t>
  </si>
  <si>
    <t xml:space="preserve"> Ibagué a Medellin  </t>
  </si>
  <si>
    <t xml:space="preserve"> Ipiales a Medellín  </t>
  </si>
  <si>
    <t xml:space="preserve"> Istmina a Medellín  </t>
  </si>
  <si>
    <t xml:space="preserve"> Manizales a Medellin  </t>
  </si>
  <si>
    <t xml:space="preserve"> Sincelejo a Medellin  </t>
  </si>
  <si>
    <t xml:space="preserve"> Aracataca a Marta Santa  </t>
  </si>
  <si>
    <t xml:space="preserve"> Barranquilla a Marta Santa  </t>
  </si>
  <si>
    <t xml:space="preserve"> Bogotá a Marta Santa  </t>
  </si>
  <si>
    <t xml:space="preserve"> Bosconia a Marta Santa  </t>
  </si>
  <si>
    <t xml:space="preserve"> Bucaramanga a Marta Santa  </t>
  </si>
  <si>
    <t xml:space="preserve"> Buenavista a Marta Santa  </t>
  </si>
  <si>
    <t xml:space="preserve"> Caucasia a Marta Santa  </t>
  </si>
  <si>
    <t xml:space="preserve"> Cartagena a Marta Santa  </t>
  </si>
  <si>
    <t xml:space="preserve"> Banco El a Marta Santa  </t>
  </si>
  <si>
    <t xml:space="preserve"> Maicao a Marta Santa  </t>
  </si>
  <si>
    <t xml:space="preserve"> Bolivar de Carmen El a Marta Santa  </t>
  </si>
  <si>
    <t xml:space="preserve"> Medellín a Marta Santa  </t>
  </si>
  <si>
    <t xml:space="preserve"> Facatativá a Marta Santa  </t>
  </si>
  <si>
    <t xml:space="preserve"> Montería a Marta Santa  </t>
  </si>
  <si>
    <t xml:space="preserve"> Ocaña a Marta Santa  </t>
  </si>
  <si>
    <t xml:space="preserve"> Fundación a Marta Santa  </t>
  </si>
  <si>
    <t xml:space="preserve"> Boyaca Puerto a Marta Santa  </t>
  </si>
  <si>
    <t xml:space="preserve"> Honda a Marta Santa  </t>
  </si>
  <si>
    <t xml:space="preserve"> Riohacha a Marta Santa  </t>
  </si>
  <si>
    <t xml:space="preserve"> Dorada La a Marta Santa  </t>
  </si>
  <si>
    <t xml:space="preserve"> Sincelejo a Marta Santa  </t>
  </si>
  <si>
    <t xml:space="preserve"> Valledupar a Marta Santa  </t>
  </si>
  <si>
    <t xml:space="preserve"> Aguachica a Valledupar  </t>
  </si>
  <si>
    <t xml:space="preserve"> Armenia a Valledupar  </t>
  </si>
  <si>
    <t xml:space="preserve"> Barrancabermeja a Valledupar  </t>
  </si>
  <si>
    <t xml:space="preserve"> Bogotá a Valledupar  </t>
  </si>
  <si>
    <t xml:space="preserve"> Buga a Valledupar  </t>
  </si>
  <si>
    <t xml:space="preserve"> Barranquilla a Valledupar  </t>
  </si>
  <si>
    <t xml:space="preserve"> Bucaramanga a Valledupar  </t>
  </si>
  <si>
    <t xml:space="preserve"> Cali a Valledupar  </t>
  </si>
  <si>
    <t xml:space="preserve"> Cartagena a Valledupar  </t>
  </si>
  <si>
    <t xml:space="preserve"> Ciénaga a Valledupar  </t>
  </si>
  <si>
    <t xml:space="preserve"> Cúcuta a Valledupar  </t>
  </si>
  <si>
    <t xml:space="preserve"> Banco El a Valledupar  </t>
  </si>
  <si>
    <t xml:space="preserve"> Bolivar de Carmen El a Valledupar  </t>
  </si>
  <si>
    <t xml:space="preserve"> Fonseca a Valledupar  </t>
  </si>
  <si>
    <t xml:space="preserve"> Honda a Valledupar  </t>
  </si>
  <si>
    <t xml:space="preserve"> Dorada La a Valledupar  </t>
  </si>
  <si>
    <t xml:space="preserve"> Maicao a Valledupar  </t>
  </si>
  <si>
    <t xml:space="preserve"> Medellín a Valledupar  </t>
  </si>
  <si>
    <t xml:space="preserve"> Montería a Valledupar  </t>
  </si>
  <si>
    <t xml:space="preserve"> Ocaña a Valledupar  </t>
  </si>
  <si>
    <t xml:space="preserve"> Pereira a Valledupar  </t>
  </si>
  <si>
    <t xml:space="preserve"> Riohacha a Valledupar  </t>
  </si>
  <si>
    <t xml:space="preserve"> Marta Santa a Valledupar  </t>
  </si>
  <si>
    <t xml:space="preserve"> Sincelejo a Valledupar  </t>
  </si>
  <si>
    <t xml:space="preserve"> Tuluá a Valledupar  </t>
  </si>
  <si>
    <t xml:space="preserve">UNIDAD  </t>
  </si>
  <si>
    <t>DECIMA BRIGADA</t>
  </si>
  <si>
    <t>Planear con cargo a los aportes en especie asignados mediante convenios las necesidades presentadas por la Décima Brigada, utilizando correctamente los rubros del Catálogo Rubros Presupuestales Gastos Generales del Ministerio de Defensa Nacional.</t>
  </si>
  <si>
    <t>El plazo de ejecución para los aportes en especie será contado desde el perfeccionamiento del contrato hasta la entrega de los bienes y/o servicios.</t>
  </si>
  <si>
    <t>BR10</t>
  </si>
  <si>
    <t>02-02-01-003-005</t>
  </si>
  <si>
    <t>02-02-01-003-007</t>
  </si>
  <si>
    <t>02-02-01-004-006</t>
  </si>
  <si>
    <t>02-02-01-004-001</t>
  </si>
  <si>
    <t>02-02-01-003-006</t>
  </si>
  <si>
    <t xml:space="preserve"> 02-02-02-006-004 </t>
  </si>
  <si>
    <t>02-01-01-003-008</t>
  </si>
  <si>
    <t>02-02-01-002-007</t>
  </si>
  <si>
    <t>02-02-01-003-002</t>
  </si>
  <si>
    <t>02-01-01-004-003</t>
  </si>
  <si>
    <t xml:space="preserve">02-02-01-003-006 </t>
  </si>
  <si>
    <t xml:space="preserve">02-01-01-004-003 </t>
  </si>
  <si>
    <t xml:space="preserve">02-01-01-003-008 </t>
  </si>
  <si>
    <t xml:space="preserve">02-02-01-002-007 </t>
  </si>
  <si>
    <t xml:space="preserve">02-02-01-003-005 </t>
  </si>
  <si>
    <t>MUEBLES, INSTRUMENTOS MUSICALES, ARTÍCULOS DE DEPORTE Y ANTIGÜEDADES</t>
  </si>
  <si>
    <t>SERVICIOS DE TRANSPORTE DE PASAJEROS (PASAJES TERRESTRES)</t>
  </si>
  <si>
    <t>PASTA O PULPA, PAPEL Y PRODUCTOS DE PAPEL; IMPRESOS Y ARTÍCULOS RELACIONADOS</t>
  </si>
  <si>
    <t xml:space="preserve"> OTROS PRODUCTOS QUÍMICOS; FIBRAS ARTIFICIALES (O FIBRAS INDUSTRIALES HECHAS POR EL HOMBRE)</t>
  </si>
  <si>
    <t>OMITIDO</t>
  </si>
  <si>
    <t>SERVICIO DE TRANSPORTE DE PASAJEROS</t>
  </si>
  <si>
    <t>TIQUETES TERRESTRES: VALLEDUPAR - RIOHACHA</t>
  </si>
  <si>
    <t xml:space="preserve">02-02-01-003-008 </t>
  </si>
  <si>
    <t>3. DERECHOS HUMANOS Y PROTECCION AL MEDIO AMBIENTE</t>
  </si>
  <si>
    <t>4. FORTALECIMIENTO INSTITUCIONAL Y GASTOS DE FUNCIONAMIENTO</t>
  </si>
  <si>
    <t xml:space="preserve"> MUEBLES, INSTRUMENTOS MUSICALES, ARTÍCULOS DE DEPORTE Y ANTIGÜEDADES</t>
  </si>
  <si>
    <t>COLCHON CON ALMOHADA EN ESPUMA DE POLIURETANO NTMD-0081-A5</t>
  </si>
  <si>
    <t xml:space="preserve"> ARTÍCULOS TEXTILES (EXCEPTO PRENDAS DE VESTIR)</t>
  </si>
  <si>
    <t xml:space="preserve"> MAQUINARIA PARA USO GENERAL</t>
  </si>
  <si>
    <t>02-02-01-004-003</t>
  </si>
  <si>
    <t>TOTAL DERECHOS HUMANOS Y PROTECCION AL MEDIO AMBIENTE</t>
  </si>
  <si>
    <t>TOTAL APOYO SEGURIDAD E INFRAESTRUCTURA</t>
  </si>
  <si>
    <t>El CONVENIO DE  COLABORACION a celebrarse entre el Ministerio de Defensa Nacional y la empresa PROMIGAS establece apoyos que se deben emplear de acuerdo a las necesidades destinadas a mantener las condiciones de bienestar, entrenamiento, capacitación y seguridad del personal militar, destinado para la protección de las áreas de infraestructura crítica y de activos estratégicos del Estado.
La empresa PROMIGAS suscribe el convenio de colaboración, con el propósito de otorgar recursos en especie para ser ejecutados de acuerdo con  el plan de necesidades; estos recursos estarán sujetos a la asignación de apropiación y PAC.</t>
  </si>
  <si>
    <t>BICAR</t>
  </si>
  <si>
    <t xml:space="preserve"> 02-02-01-003-002 </t>
  </si>
  <si>
    <t>3511033</t>
  </si>
  <si>
    <t>ESTUCO PLASTICO PRESENTACION 30 KG</t>
  </si>
  <si>
    <t>PINTURA TRAFICO PESADO COLOR NEGRO BASE DE ACEITE</t>
  </si>
  <si>
    <t>3511001</t>
  </si>
  <si>
    <t>CUÑETE PINTURA VERDE CIPRES X 5 GALONES</t>
  </si>
  <si>
    <t>GALONES</t>
  </si>
  <si>
    <t>CUÑETE PINTURA BLANCO MARFIL X 5 GALONES</t>
  </si>
  <si>
    <t>CUÑETE PINTURA BLANCO ALMENDRA X 5 GALONES</t>
  </si>
  <si>
    <t>RODILLO DE FELPA</t>
  </si>
  <si>
    <t>BROCHA 5" CERDAS NATURALES CHINAS BLANCAS</t>
  </si>
  <si>
    <t>TIQUETES TERRESTRES: RIOHACHA -VALLEDUPAR</t>
  </si>
  <si>
    <t>TIQUETES TERRESTRES: RIOHACHA -ARACATACA</t>
  </si>
  <si>
    <t xml:space="preserve">TIQUETES TERRESTRES: ARACATACA - RIOHACHA </t>
  </si>
  <si>
    <t xml:space="preserve">TIQUETES TERRESTRES: RIOHACHA -SANTA MARTA </t>
  </si>
  <si>
    <t xml:space="preserve">TIQUETES TERRESTRES: RIOHACHA - BARRANQUILLA </t>
  </si>
  <si>
    <t>TIQUETES TERRESTRES: BARRANQUILLA - RIOHACHA</t>
  </si>
  <si>
    <t>TIQUETES TERRESTRES: RIOHACHA -BOGOTA</t>
  </si>
  <si>
    <t>TIQUETES TERRESTRES: BOGOTA -  RIOHACHA</t>
  </si>
  <si>
    <t>TIQUETES TERRESTRES:
LA JAGUA DE IBIRICO -RIOHACHA</t>
  </si>
  <si>
    <t>TIQUETES TERRESTRES: 
SANTA MARTA - RIOHACHA</t>
  </si>
  <si>
    <t>TIQUETES TERRESTRES: RIOHACHA - JAGUA DE BERICO</t>
  </si>
  <si>
    <t xml:space="preserve">ADQUISICION DE PENDON TIPO ROLLER EN LONA DE 2, MTS DE LARGO  X 1 MTS DE ANCHO, ESTRUCTURA DE ALUMINIO INCLUYE BOLSO, PORTA PENDON  de aluminio de alta resistencia y calidad, posee una base de aluminio rígida con doble llegada al piso para otorgar mayor estabilidad, su peso estimado es de 1kg y es desarmable para poder ser guardado en el bolso, con el escudo del Batallon. ALUSIVOS A TEMAS REFERENTE AL DDHH  </t>
  </si>
  <si>
    <t xml:space="preserve">PRACTICAS SUPERFICIES DE TRABAJO EN CONFIGURACION DE 1.50 Y DE 1.20 PARA ADAPTARSE A SUS ESPACIOS, ARCHIVADOR METALICO DE 3 GAVETAS CON CERRADURA CENTRAL PARA BRINDAR SEGURIDAD Y ORGANIZAR DOCUMENTOS, PATAS METALICAS PINTADAS AL HORNO EN GRIS O NEGRO PARA MAYOR PROTECCION A LA CORROSION, FALDERO METALICO. </t>
  </si>
  <si>
    <t>ESTANTES CON LAS DIMESIONES DE LAS UNIDADES O CAJAS PARA ARCHIVO, CONSTRUIDAS EN LAMINAS METALICAS SOLIDAS, RESISTENTES Y ESTABLES, CON TRATAMIENTO ANTICORROSIVO Y RECUBRIMIENTO HORNEADO QUIMICAMENTE ESTABLE, ALTURA DE 2.20 METROS CON SOPORTE DE PESO EN LA BANDEJA DE 100 KM/M LINEALES, CON FIJACION A PISO, LA BANDEJA O ENTREPAÑO DEBE ESTAR A UN MAXIMO DE 180 CMS, EL ENTREPAÑO INFERIOR DEBE ESTAR POR LO MENOS A 10 CMS DEL PISO.</t>
  </si>
  <si>
    <t>AIRES ACONDICIONDOS INVERTER 12000 BTU 220v MMI24CDMCCC8</t>
  </si>
  <si>
    <t>HAMACA CON TOLDILLO: CONFORMADAS POR UNA TELA DE FORMA RECTANGULAR, A LA CUAL SE ASEGURAN VARIAS CHAPETAS O PRESILLAS DE REATA Y CORDONES EN NAILON USADAS PARA GUINDAR LA HAMACA. SEGUN NTMD-0012-A4</t>
  </si>
  <si>
    <t>SINTELA: TELA EN NAILON 100% O POLIESTER, REATAS Y CHAPETAS EN NAILON 100%, TAMAÑO: LONGITUD 2.95 MTS Y DE ANCHO 2.75 MTS. LA SOBRECARGA DEBE CUMPLIR CON LOS REQUISITOS GENERALES, ESPECIFICOS Y TODOS LOS ASPECTOS SEÑALADOS EN LA NORMA NTMD-0171-A2</t>
  </si>
  <si>
    <t>COLCHONETA DE CAMPAÑA DE ACUERDO A NORMA TECNICA NTMD-0119-A4</t>
  </si>
  <si>
    <t>PONCHO DE PROTECCIÓN: IMPERMEABLE DE ACUERDO A NORMA TECNICA NTMD 0119 A4</t>
  </si>
  <si>
    <t>CHALECO PARA 10 PROVEEDORES DE MUNICION NTMD-0253 PIXELADO Y/O VERDE MILITAR DEBE INCLUIR BOLSO DE ASALTO.</t>
  </si>
  <si>
    <t>CANTIMPLORAS CON ESTUCHE  TIPO PULMON DOS LITROS DE ACUERDO A NORMA TECNICA NTMD-0097-A2</t>
  </si>
  <si>
    <t>MORRAL DE CAMPAÑA CON PARRILLA DE ACUERDO A LAS ESPECIFICACIONES TECNICAS (JELOG-DINTR-00001-A2- PARA MORRAL DE CAMPAÑA) -  (NTMD-0198 A3 - PARA PARRILLA METALICA)</t>
  </si>
  <si>
    <t>ARTÍCULOS TEXTILES (EXCEPTO PRENDAS DE VESTIR): HAMACAS, SINTELAS, CHALECOS, PONCHOS, MORRAL DE CAMPAÑA.</t>
  </si>
  <si>
    <t>MUEBLES, INSTRUMENTOS MUSICALES, ARTÍCULOS DE DEPORTE Y ANTIGÜEDADES: COLCHONES, COLCHONETAS</t>
  </si>
  <si>
    <t>PRODUCTOS DE CAUCHO Y PLÁSTICO: CANTIMPLORAS</t>
  </si>
  <si>
    <t>OTROS PRODUCTOS QUÍMICOS; FIBRAS ARTIFICIALES (O FIBRAS INDUSTRIALES HECHAS POR EL HOMBRE): MATERIALES DE CONSTRUCCIÓN</t>
  </si>
  <si>
    <t>OTROS BIENES TRANSPORTABLES N.C.P.: MATERIALES DE CONSTRUCCIÓN</t>
  </si>
  <si>
    <t>PASTA O PULPA, PAPEL Y PRODUCTOS DE PAPEL; IMPRESOS Y ARTÍCULOS RELACIONADOS: PENDONES</t>
  </si>
  <si>
    <t>MAQUINARIA PARA USO GENERAL: AIRES ACONDICIONADOS</t>
  </si>
  <si>
    <t>MUEBLES, INSTRUMENTOS MUSICALES, ARTÍCULOS DE DEPORTE Y ANTIGÜEDADES: SILLAS</t>
  </si>
  <si>
    <t>SILLA DE ESCRITORIO CON BRAZOS NEGRA APOYA BRAZOS, ALTO 108/120 CENTIMETROS MATERIAL MALLA ESTRUCTURA METAL LARGO 64 CENTIMETROS PESO 9,5 KILOGRAMOS ANCHO 60 CENTIMETROS.</t>
  </si>
  <si>
    <t>SILLA DE OFICINA GERENCIAL ERGONOMICA EN MALLA CABECERO NEGRA, RECLINADA CON EL PESO, CON BASE CROMADA Y POLIPROPILENO, GIRATORIA Y ELEVADORA CON RUEDAS SILICONADAS (NO RAYAN EL PISO), DIMENSIONES ALTO 115 CMS X ANCHO 50 CMS FONDO 58 CMS</t>
  </si>
  <si>
    <t>SERVICIOS DE TRANSPORTE DE PASAJEROS (PASAJES AÉREOS)</t>
  </si>
  <si>
    <t>SUBIO</t>
  </si>
  <si>
    <t>Ciudad: Santa Marta</t>
  </si>
  <si>
    <t>Departamento: Magdalena</t>
  </si>
  <si>
    <t>Fecha: 29 de julio de 2021</t>
  </si>
  <si>
    <t>La Primera División del Ejército Nacional desarrolla el Plan de Operaciones "Bicentenario Héroes de la Libertad", mediante el desarrollo de operaciones militares y capacidades CCIM a partir del 01 de enero de 2021, en el área de operaciones terrestres enfocado a la protección del Estado (población, territorio, soberanía y sus recursos), con el propósito de neutralizar las amenazas y factores de inestabilidad contribuyendo a la legalidad, legitimidad, la soberanía y desarrollo de la región, garantizando el Derecho Internacional de los Derechos Humanos (DIDH) y acatando las  normas del Derecho Internacional Humanitario (DIH).</t>
  </si>
  <si>
    <t>Para la adquisición del material de acuerdo al presente plan de necesidades, la Unidad debe velar por el control y seguimiento de la contratación que se va a establecer teniendo en cuenta la ficha técnica de planeamiento logístico  (entrega)  de acuerdo a la Directiva Permanente No.  01034-8 y la ficha técnica de planeamiento logístico (abastecimiento) de acuerdo a la Directiva Permanente  01034-4 para la recepción y entrega del material  a contratar por parte del Comando de adquisiciones a la Div01.</t>
  </si>
  <si>
    <r>
      <rPr>
        <b/>
        <sz val="12"/>
        <rFont val="Arial"/>
        <family val="2"/>
      </rPr>
      <t>COMANDO PRIMERA DIVISIÓN:</t>
    </r>
    <r>
      <rPr>
        <sz val="12"/>
        <rFont val="Arial"/>
        <family val="2"/>
      </rPr>
      <t xml:space="preserve"> PRODUCTOS DE HORNOS DE COQUE; PRODUCTOS DE REFINACIÓN DE PETRÓLEO Y COMBUSTIBLE NUCLEAR (COMBUSTIBLE):Teniendo en cuenta que la Unidad Operativa Mayor cuenta con un parque automotor asignado, el cual es usado para labores de mando, control y supervisión y algunas veces las partidas asignadas son insuficientes para efectuar los recorridos, se apoya en los aportes de las empresas que celebran convenio.</t>
    </r>
  </si>
  <si>
    <t>PRODUCTOS DE HORNOS DE COQUE; PRODUCTOS DE REFINACIÓN DE PETRÓLEO Y COMBUSTIBLE NUCLEAR (COMBUSTIBLE)</t>
  </si>
  <si>
    <t>PRIMERA DIVISIÓN</t>
  </si>
  <si>
    <t>DESCRIPCIÓN:   COMBUSTIBLE 
Identificacion del Activo Fijo: AUTOMOVIL AVEO FAMILY ISF972, AUTOMOVIL SENTRA KGH068, CAMPERO X-TRAIL KGH066, CAMPERO X-TRAIL KGH067, CAMPERO X-TRAIL KGH065, AUTOMOVIL LOGAN EXPRESSION GAW053, CAMIONETA CAMIONETA NP300 FRONTIER FIK061
Numero del Activo Fijo: 167500000610, 167500000614, 167500000615, 167500000616, 167500000620, 167500000623, 167500000628</t>
  </si>
  <si>
    <t>GASOLINA COMBUSTIBLE LIQUIDO DERIVADO DEL PETROLEO DEFINIDO EN LA NORMA TÉCNICA NTC 1380</t>
  </si>
  <si>
    <t>DESCRIPCIÓN:   COMBUSTIBLE 
Identificacion del Activo Fijo: MICROBUS H1 JID767, CAMIONETA NP300 FRONTIER FDZ071, CAMIONETA NP300 FRONTIER FIK062, CAMIONETA HILUX IXA914, CAMIONETA PRADO IXA912.
Numero del Activo Fijo: 167500000613, 167500000626, 167500000629, 167500000631, 167500000632</t>
  </si>
  <si>
    <t>COMBUSTIBLE  LIQUIDO PARA MOTORES DIESEL PARA LA MEZCLA DE ACPM Y BIOCOMBUSTIBLE DEFINIDO EN LA NORMA TÉCNICA COLOMBIANA NTC 1438</t>
  </si>
  <si>
    <t>DIV01</t>
  </si>
  <si>
    <t>02-02-01-003-003</t>
  </si>
  <si>
    <t>SEGURIDAD E INFRAESTRUCTURA</t>
  </si>
  <si>
    <t xml:space="preserve">ALMACEN DE INTENDENCIA BATALLÓN CÓRDOVA, UBICADO EN LA CARRERA 4 No. 34-10 CANTÓN SAN FERNANDO - SANTA MARTA.
ALMACEN DE INTENDENCIA BATALLÓN DE SERVICIOS N°10 UBICADO EN LA AVENIDA LA POPA KILOMETRO 1 VIA A LA MESA  BATALLON LA POPA.
ALMACEN DE INTENDENCIA BATALLÓN DE INFANTERIA MECANIZADA Nº 6 CARTAGENA UBICADO EN  EL KM 5 VIA RIOHACHA -MAICAO  LA GUAJIRA. </t>
  </si>
  <si>
    <t>BIENESTAR</t>
  </si>
  <si>
    <t>G FUN</t>
  </si>
  <si>
    <t>MUEBLES, INSTRUMENTOS MUSICALES, ARTÍCULOS DE DEPORTE Y ANTIGÜEDADES: PUESTOS DE TRABAJO, ESTANTES ARCHIVO.</t>
  </si>
  <si>
    <t xml:space="preserve">SERVICIOS DE TRANSPORTE DE PASAJEROS </t>
  </si>
  <si>
    <t xml:space="preserve"> 02-02-02-006-004  </t>
  </si>
  <si>
    <t>TIQUETES AEREOS: VALLEDUPAR - BOGOTA</t>
  </si>
  <si>
    <t>TIQUETES AEREOS: 
BOGOTA - VALLEDUPAR</t>
  </si>
  <si>
    <t>TIQUETES AEREOS: 
BOGOTA - SANTA MARTA</t>
  </si>
  <si>
    <t>TIQUETES AEREOS: 
SANTA MARTA - BOGOTA</t>
  </si>
  <si>
    <t>8. FIRMAS.</t>
  </si>
  <si>
    <t xml:space="preserve"> </t>
  </si>
  <si>
    <t>Coronel MARIO FERNANDO ECHEVERRY BERMÚDEZ</t>
  </si>
  <si>
    <t>Oficial de Operaciones con funciones de Jefe de Estado Mayor Primera División</t>
  </si>
  <si>
    <t>AUTENTICA:</t>
  </si>
  <si>
    <t>Mayor CRISTIAN RODRÍGUEZ MORALES</t>
  </si>
  <si>
    <t>Oficial de Logística Primera División</t>
  </si>
  <si>
    <t xml:space="preserve">Elaboró: AA10. DÁMARIS GARCERANT </t>
  </si>
  <si>
    <t>CARGO: Auxiliar Convenios DIV01</t>
  </si>
  <si>
    <r>
      <rPr>
        <b/>
        <sz val="12"/>
        <color theme="1"/>
        <rFont val="Arial"/>
        <family val="2"/>
      </rPr>
      <t>COMBUSTIBLE  BR02</t>
    </r>
    <r>
      <rPr>
        <sz val="12"/>
        <color theme="1"/>
        <rFont val="Arial"/>
        <family val="2"/>
      </rPr>
      <t xml:space="preserve">: La Segunda Brigada como Unidad Operativa Menor  requiere mencionados apoyos teniendo en cuenta que la partida asignada es insuficiente, dado los desplazamientos  que se realizan a nivel del territorio de los Departamentos del Atlantico y del Departamento de Magdalena, con el fin de Supervisar , verificar y controlar todas las operaciones y efectividad de las mismas a cargo de cada una de las unidades Tacticas que integran el comando de la Segunda Brigada  garantizando asi el cumplimiento de la Misión. </t>
    </r>
  </si>
  <si>
    <r>
      <rPr>
        <b/>
        <sz val="12"/>
        <color theme="1"/>
        <rFont val="Arial"/>
        <family val="2"/>
      </rPr>
      <t>MATERIALES DE CONSTRUCCION BR02</t>
    </r>
    <r>
      <rPr>
        <sz val="12"/>
        <color theme="1"/>
        <rFont val="Arial"/>
        <family val="2"/>
      </rPr>
      <t>: La Segunda Brigada requiere mencionado apoyo teniendo en cuenta que la partida es insuficiente , y las instalaciones ubicada en el edificio conjunto Comando Caribe  con numero de activo fijo 164000000823 y numero de inventario 8004030000000000001710479 ,estan ubicada en zona industrial lo que conlleva a un deterioro acelelado debido a la contaminacion y residuos eliminados por estas.</t>
    </r>
  </si>
  <si>
    <r>
      <rPr>
        <b/>
        <sz val="12"/>
        <color theme="1"/>
        <rFont val="Arial"/>
        <family val="2"/>
      </rPr>
      <t>ELEMENTOS DE ALOJAMIENTO Y CAMPAÑA (Intendencia para el personal de soldados)</t>
    </r>
    <r>
      <rPr>
        <sz val="12"/>
        <color theme="1"/>
        <rFont val="Arial"/>
        <family val="2"/>
      </rPr>
      <t xml:space="preserve"> </t>
    </r>
    <r>
      <rPr>
        <b/>
        <sz val="12"/>
        <color theme="1"/>
        <rFont val="Arial"/>
        <family val="2"/>
      </rPr>
      <t>BIVER</t>
    </r>
    <r>
      <rPr>
        <sz val="12"/>
        <color theme="1"/>
        <rFont val="Arial"/>
        <family val="2"/>
      </rPr>
      <t xml:space="preserve"> :Se hace necesario este material de intendencia  ya que la mayoria de estos se encuetran en mal estado debido a su uso y termino de vida util, ocasionando traumatismos en el bienestar del personal en el area de operaciones y de esta forma mantener la imagen institucional.</t>
    </r>
  </si>
  <si>
    <r>
      <rPr>
        <b/>
        <sz val="12"/>
        <color theme="1"/>
        <rFont val="Arial"/>
        <family val="2"/>
      </rPr>
      <t>PRODUCTOS BASICOS DE HIERRO Y ACERO  (Equipos de recreación y deporte)</t>
    </r>
    <r>
      <rPr>
        <sz val="12"/>
        <color theme="1"/>
        <rFont val="Arial"/>
        <family val="2"/>
      </rPr>
      <t xml:space="preserve"> </t>
    </r>
    <r>
      <rPr>
        <b/>
        <sz val="12"/>
        <color theme="1"/>
        <rFont val="Arial"/>
        <family val="2"/>
      </rPr>
      <t>BAPOM2:</t>
    </r>
    <r>
      <rPr>
        <sz val="12"/>
        <color theme="1"/>
        <rFont val="Arial"/>
        <family val="2"/>
      </rPr>
      <t>los elementos de multigimnasios solicitados en el presente plan se solicitan puesto que las tropas que integran el Cantón militar paraíso no cuentan con un espacio gratuito el cual puedan ejercitarse, debido a esto y pensando en el bienestar del soldado de proyecta esta necesidad para el buen uso de su tiempo libre, para que así desarrollen actividades físicas y recreativas que promuevan el ejercita miento y la vida saludable.</t>
    </r>
  </si>
  <si>
    <r>
      <rPr>
        <b/>
        <sz val="12"/>
        <color theme="1"/>
        <rFont val="Arial"/>
        <family val="2"/>
      </rPr>
      <t>SERVICIOS DE LA CONSTRUCCIÓN (servicio de instalación de equipos de recreación) BAPOM2:</t>
    </r>
    <r>
      <rPr>
        <sz val="12"/>
        <color theme="1"/>
        <rFont val="Arial"/>
        <family val="2"/>
      </rPr>
      <t xml:space="preserve">  se requiere el anterior servicio puesto que la instalación de este material no puede ser asumida por la unidad ya que no cuenta con recursos propios para el mismo, se presenta esta proyección para la debida instalación en un punto estratégico del Cantón paraíso donde las tropas tenga mayor accesibilidad.</t>
    </r>
  </si>
  <si>
    <r>
      <rPr>
        <b/>
        <sz val="12"/>
        <color theme="1"/>
        <rFont val="Arial"/>
        <family val="2"/>
      </rPr>
      <t>SERVICIOS PARA LA COMUNIDAD, SOCIALES Y PERSONALES. (Servicio de fumigación contra plagas, insectos, roedores rastreros) BAPOM2</t>
    </r>
    <r>
      <rPr>
        <sz val="12"/>
        <color theme="1"/>
        <rFont val="Arial"/>
        <family val="2"/>
      </rPr>
      <t xml:space="preserve">: puesto a los diferentes cambios climáticos y ambientales que atraviesa esta ciudad se ha prestado para la propagación de animales y plagas y teniendo en cuenta la pandemia mundial por la que estamos atravesando COVID-19 se hace necesaria la fumigación y desinfección total en todo el Cantón militar paraíso.. </t>
    </r>
  </si>
  <si>
    <r>
      <rPr>
        <b/>
        <sz val="12"/>
        <color theme="1"/>
        <rFont val="Arial"/>
        <family val="2"/>
      </rPr>
      <t>PRODUCTOS METALICOS MAQUINARIA Y EQUIPO (fileteadora)  BAPOM</t>
    </r>
    <r>
      <rPr>
        <sz val="12"/>
        <color theme="1"/>
        <rFont val="Arial"/>
        <family val="2"/>
      </rPr>
      <t>: la sastrería del Cantón paraíso, la cual presta su servicio a todas las tropas de soldados dependencias y comandos que integran este Cantón, no cuenta con esta maquinaria de vital importancia para realizar los trabajos de todo el material de intendencia que es allegado.</t>
    </r>
  </si>
  <si>
    <r>
      <rPr>
        <b/>
        <sz val="12"/>
        <color theme="1"/>
        <rFont val="Arial"/>
        <family val="2"/>
      </rPr>
      <t>ARTICULOS TEXTILES (EXCEPTO PRENDAS DE VESTIR)  BAPOM:</t>
    </r>
    <r>
      <rPr>
        <sz val="12"/>
        <color theme="1"/>
        <rFont val="Arial"/>
        <family val="2"/>
      </rPr>
      <t>(prendas blancas, guantes -polainas-bufandas-reata  prendas negras, rodillera-codera-tonfa-reata) el material antes mencionado se hace necesario para el fortalecimiento de las tropas puesto que estos materiales no son abastecidos de manera constante, pero cabe anotar que son necesarios para que las tropas realicen sus labores de marcha es decir la guardia de honor que integra la unidad, para la banda de guerra y los pelotones que prestan seguridad constante en el distrito de Barranquilla y en su jurisdicción.</t>
    </r>
  </si>
  <si>
    <r>
      <rPr>
        <b/>
        <sz val="12"/>
        <color theme="1"/>
        <rFont val="Arial"/>
        <family val="2"/>
      </rPr>
      <t>ARTICULOS TEXTILES (EXCEPTO PRENDAS DE VESTIR)  BAPOM2:</t>
    </r>
    <r>
      <rPr>
        <sz val="12"/>
        <color theme="1"/>
        <rFont val="Arial"/>
        <family val="2"/>
      </rPr>
      <t xml:space="preserve"> (chalecos) este material es de vital importancia para el fortalecimiento de las tropas en cuanto a su presentación puesto que se presenta un déficit del mismo y la unidad no cuenta con recursos para adquirir este material.</t>
    </r>
  </si>
  <si>
    <r>
      <rPr>
        <b/>
        <sz val="12"/>
        <color theme="1"/>
        <rFont val="Arial"/>
        <family val="2"/>
      </rPr>
      <t xml:space="preserve">OTROS BIENES TRANSPORTABLES (EXCEPTO PRODUCTOS METÁLICOS, MAQUINARIA Y EQUIPO) BAPOM2 : </t>
    </r>
    <r>
      <rPr>
        <sz val="12"/>
        <color theme="1"/>
        <rFont val="Arial"/>
        <family val="2"/>
      </rPr>
      <t>(cascos) este material es de vital importancia para el fortalecimiento de las tropas en cuanto a su presentación puesto que se presenta un déficit del mismo y la unidad no cuenta con recursos para adquirir este material</t>
    </r>
  </si>
  <si>
    <r>
      <rPr>
        <b/>
        <sz val="12"/>
        <color theme="1"/>
        <rFont val="Arial"/>
        <family val="2"/>
      </rPr>
      <t>PASAJES TERRESTRES : BAMRU6</t>
    </r>
    <r>
      <rPr>
        <sz val="12"/>
        <color theme="1"/>
        <rFont val="Arial"/>
        <family val="2"/>
      </rPr>
      <t xml:space="preserve">, pretende brindar moral y bienestar al personal organico de la Unidad adquiriendo pasajes terrestres para aquellos que se encuentran velando por la seguridad de la poblaciòn,  de igual  para los que estan en cumplimiento tareas administrativas demostrando un  excelente desempeño en su cargo que siendo esto una recompensa a la labor desarrollada. </t>
    </r>
  </si>
  <si>
    <r>
      <t xml:space="preserve">QUÍMICOS BÁSICOS - PRODUCTOS DE LA AGRICULTURA Y LA HORTICULTURA  BAMRU 6: </t>
    </r>
    <r>
      <rPr>
        <sz val="12"/>
        <color theme="1"/>
        <rFont val="Arial"/>
        <family val="2"/>
      </rPr>
      <t>Para un bienestar y futuro de la humanidad es fundamental disponer de los medios posibles con el
fin de conservar de la mejor manera el medio ambiente, puesto que sin este el planeta tierra dejaría de tener condiciones para la vida humana, por esta razón el Ejército Nacional tiene la necesidad apoyar las politicas de medio ambiente del Gobierno Nacional, garantizando la protección de los recursos naturales, ecosistemas y el medio ambiente a lo largo y ancho del territorio nacional por medio de la reforestación, permitiendo el empleo de estrategias que minimicen el impacto ambiental causado por las tropas en tierra y la población civil en general, especialmente en zonas donde pueda existir una posible amenaza natural. Con la adquisición de insumos y arboles a traves de este rubro se pretende actúar contra el calentamiento global, brindar otros importantes servicios ambientales como alimento y refugio para insectos y aves, recuperar parte del paisaje orginario, evitar la erosión del viento y del agua, purificar el aire en las ciudad, hacer más lenta la escorrentía de agua frente a posibles inundaciones, disminuir la contaminación auditiva, embellecer  espacios y ayudan a combatir el efecto de isla de calor en la ciudad.</t>
    </r>
  </si>
  <si>
    <r>
      <t xml:space="preserve">ARTÍCULOS TEXTILES (EXCEPTO PRENDAS DE VESTIR) - DOTACIÓN (PRENDAS DE VESTIR Y CALZADO) BAMRU6:  Material Basico para el Soldado. </t>
    </r>
    <r>
      <rPr>
        <sz val="12"/>
        <color theme="1"/>
        <rFont val="Arial"/>
        <family val="2"/>
      </rPr>
      <t xml:space="preserve">Esta una unidad cuenta con 540 Soldados los cuales permanecen en el cumplimiento de la Misión en áreas rurales  lo cuales  necesitan elementos requeridos para alojar al personal que pernocta o acampa en determinada área geográfica en cumplimiento de operaciones y campañas militares de igual manera elementos para su dotación personal contribuyendo con la moral y bienestar de los soldados. </t>
    </r>
  </si>
  <si>
    <r>
      <rPr>
        <b/>
        <sz val="12"/>
        <color theme="1"/>
        <rFont val="Arial"/>
        <family val="2"/>
      </rPr>
      <t>COMBUSTIBLES Y LUBRICANTES BAPOM:</t>
    </r>
    <r>
      <rPr>
        <sz val="12"/>
        <color theme="1"/>
        <rFont val="Arial"/>
        <family val="2"/>
      </rPr>
      <t xml:space="preserve">  ( ACPM-GASOLINA) para la movilidad de los vehiculos a cargo de la Unidad  para el transporte del mando y demas, con el fin de dar cumplimiento a las diferentes actividades logisticas y de seguridad dentro de la Jurisdiccion. </t>
    </r>
  </si>
  <si>
    <r>
      <rPr>
        <b/>
        <sz val="12"/>
        <color theme="1"/>
        <rFont val="Arial"/>
        <family val="2"/>
      </rPr>
      <t xml:space="preserve">COMBUSTIBLES Y LUBRICANTES BIVER </t>
    </r>
    <r>
      <rPr>
        <sz val="12"/>
        <color theme="1"/>
        <rFont val="Arial"/>
        <family val="2"/>
      </rPr>
      <t>: Es necesario para garantizar la movilidad de los vehiculos y poder cumplir con la mision asignada.</t>
    </r>
  </si>
  <si>
    <r>
      <rPr>
        <b/>
        <sz val="12"/>
        <color theme="1"/>
        <rFont val="Arial"/>
        <family val="2"/>
      </rPr>
      <t xml:space="preserve">OTROS BIENES TRANSPORTABLES (EXCEPTO PRODUCTOS METÁLICOS, MAQUINARIA Y EQUIPO) (materiales de construcción) BAPOM2: </t>
    </r>
    <r>
      <rPr>
        <sz val="12"/>
        <color theme="1"/>
        <rFont val="Arial"/>
        <family val="2"/>
      </rPr>
      <t xml:space="preserve">el anterior material se hace necesario para desarrollar actividades de mantenimiento, en las algunas estructuras y fachadas que integran el Cantón paraíso, dado a que por cambios meteorológicos y tiempo se han venido deteriorando, cabe anotar que  la partida fija de materiales de construcción asignada mediante la OAPF 2021 es insuficiente por lo tanto se hacen necesarios la adquisición de estos materiales que van a ser empleados en el buen uso de la infraestructura por la escuadra de mantenimiento. </t>
    </r>
  </si>
  <si>
    <t xml:space="preserve">CENTRO LOGISTICO CENAC BARRANQUILLA: Almacen de intendencia Batallon de Infanteria Mecanizado No. 5 Cordova, ubicado en la calle Carrera 4 No.35-00 via al  Rodadero, Santa Marta Magdalena, Centro de Costos  3M1H218333.  </t>
  </si>
  <si>
    <t>CENTRO LOGISTICO CENAC BARRANQUILLA : Almacen de intendencia Batallon de Servicio No.2  BASPC ubicado calle 70 coon 68-00 esquina Canton Paraiso</t>
  </si>
  <si>
    <t>BATALLÓN DE INTELIGENCIA MILITAR No. 1 "BAIMI1"</t>
  </si>
  <si>
    <t>NECESIDAD REAL</t>
  </si>
  <si>
    <t>NECESIDAD MINIMA ADQUIRIR</t>
  </si>
  <si>
    <r>
      <rPr>
        <b/>
        <sz val="10.5"/>
        <rFont val="Arial"/>
        <family val="2"/>
      </rPr>
      <t>DESCRIPCIÓN:</t>
    </r>
    <r>
      <rPr>
        <sz val="10.5"/>
        <rFont val="Arial"/>
        <family val="2"/>
      </rPr>
      <t xml:space="preserve">   COMBUSTIBLE 
Identificacion del Activo Fijo: CAMPERO CHEVROLET PLACA: LHA:511, CAMIONETA NISSAN D-21 PLACA: QHJ-001, AUTOMOVIL NISSAN TIDDA PLACA: DJK-026, CAMIONETA CHEVROLET D-MAX PLACA: ABU-727, CAMPERO CHEVROLET PLACA: FUF-829, VEHICULO CHEVROLET AVEO PLACA: ABU-761, CAMIONETA GRAN VITARA PALCA: ABU-992
Numero del Activo Fijo: 167500000722 - 167500000901 - 167500001110 - 167500002048 - 167500002049 - 167500002050 - 167500002051</t>
    </r>
  </si>
  <si>
    <r>
      <rPr>
        <b/>
        <sz val="10.5"/>
        <rFont val="Arial"/>
        <family val="2"/>
      </rPr>
      <t>DESCRIPCIÓN:</t>
    </r>
    <r>
      <rPr>
        <sz val="10.5"/>
        <rFont val="Arial"/>
        <family val="2"/>
      </rPr>
      <t xml:space="preserve">   COMBUSTIBLE 
Identificacion del Activo Fijo: CAMIONETA TOYOTA PLACA: DIX-926
Numero del Activo Fijo: 167500000984</t>
    </r>
  </si>
  <si>
    <t>BAIMI1</t>
  </si>
  <si>
    <t>PRODUCTOS DE HORNOS DE COQUE; PRODUCTOS DE REFINACIÓN DE PETRÓLEO Y COMBUSTIBLE NUCLEAR: COMBUSTIBLES</t>
  </si>
  <si>
    <t>CPISE1</t>
  </si>
  <si>
    <t>COMPAÑÍA DE INTELIGENCIA DE SEÑALES No.1 "CPISE1"</t>
  </si>
  <si>
    <t>DESCRIPCIÓN:   COMBUSTIBLE 
Identificacion del Activo Fijo: CAMPERO CHEVROLET VITARA 1600 PLACA KGJ515 , MOTOCICLETA YAMAHA YBR 125 PLACA: RTD-84D
Numero del Activo Fijo: 167500001062  - 167500001101</t>
  </si>
  <si>
    <t>BR02</t>
  </si>
  <si>
    <t>BIVER</t>
  </si>
  <si>
    <t>BAPOM2</t>
  </si>
  <si>
    <t>MENOS 4 MILL</t>
  </si>
  <si>
    <t>PRODUCTOS DE HORNOS DE COQUE; PRODUCTOS DE REFINACIÓN DE PETRÓLEO Y COMBUSTIBLE NUCLEAR: COMBUSTIBLES, ACEITES</t>
  </si>
  <si>
    <t>SEGUNDA BRIGADA</t>
  </si>
  <si>
    <t>BIVER 2</t>
  </si>
  <si>
    <t>DIESEL</t>
  </si>
  <si>
    <r>
      <t>DESCRIPCION: COMBUSTIBLE
Identificacion del Activo Fijo: BSW22F MOTOCICLETA XRE300 - BSW23F MOTOCICLETA XRE300 - BSW24F MOTOCICLETA XRE300 - BSW25F MOTOCICLETA XRE300 - BSW26F MOTOCICLETA XRE300 - BSW27F MOTOCICLETA XRE300 - BSW28F MOTOCICLETA XRE30 - BSW29F MOTOCICLETA XRE300 - BSW30F MOTOCICLETA XRE300 - BSW31F MOTOCICLETA XRE300 - BSW32F MOTOCICLETA XRE30 - BSW33F MOTOCICLETA XRE300 - BSW34F MOTOCICLETA XRE300
Número del Activo Fijo: (Número relacionado en SAP): 167500000735  - 167500000736  - 167500000737  - 167500000738  - 167500000739  - 167500000740  - 167500000741  - 167500000742  - 167500000743 - 167500000744  - 167500000745  - 167500000746 -167500000747</t>
    </r>
    <r>
      <rPr>
        <b/>
        <sz val="10.5"/>
        <rFont val="Arial"/>
        <family val="2"/>
      </rPr>
      <t xml:space="preserve"> </t>
    </r>
  </si>
  <si>
    <t>DESCRIPCION: COMBUSTIBLE
Identificacion del Activo Fijo: I97224 CARROTANQUE - K08181 CAMION - C08421 CAMIONETA - K10002 CAMION - K10001 CAMION - R09494 VOLQUETA - N98308 CAMION - ODR852 CAMIONETA DMAX- OD R854 CAMIONETA DMAX
Número del Activo Fijo: (Número relacionado en SAP):167500000108 - 16700000109 - 167500000118 - 167500000185 - 167500000186 - 167500000214 - 167500000346 -  167500000731 - 167500000732</t>
  </si>
  <si>
    <t>DESCRIPCION: COMBUSTIBLE
Identificacion del Activo Fijo: K08181 CAMION - C08421 CAMIONETA - K10002 CAMION - K10001 CAMION - R09494 VOLQUETA - N98308 CAMION - ODR852 CAMIONETA DMAX- OD R854 CAMIONETA DMAX
Número del Activo Fijo: (Número relacionado en SAP):16700000109 - 167500000118 - 167500000185 - 167500000186 - 167500000346 -  167500000731 - 167500000732</t>
  </si>
  <si>
    <t>02-02-01-003-004</t>
  </si>
  <si>
    <t>PLÁSTICOS EN FORMAS PRIMARIAS: MATERIALES DE CONSTRUCCIÓN, ELEMENTOS DE FERRETERÍA.</t>
  </si>
  <si>
    <t>PINTURAS Y BARNICES Y PRODUCTOS RELACIONADOS; COLORES PARA LA PINTURA ARTÍSTICA; TINTAS: MATERIALES DE CONSTRUCCIÓN, ELEMENTOS DE FERRETERÍA.</t>
  </si>
  <si>
    <t>PRODUCTOS DE CAUCHO Y PLÁSTICO: MATERIALES DE CONSTRUCCIÓN, ELEMENTOS DE FERRETERÍA.</t>
  </si>
  <si>
    <t>VIDRIO Y PRODUCTOS DE VIDRIO Y OTROS PRODUCTOS NO METÁLICOS N.C.P.: MATERIALES DE CONSTRUCCIÓN, ELEMENTOS DE FERRETERÍA.</t>
  </si>
  <si>
    <t>02-02-01-003-008</t>
  </si>
  <si>
    <t>OTROS BIENES TRANSPORTABLES N.C.P.: MATERIALES DE CONSTRUCCIÓN, ELEMENTOS DE FERRETERÍA.</t>
  </si>
  <si>
    <t>PRODUCTOS DE HIERRO Y ACERO: MATERIALES DE CONSTRUCCIÓN, ELEMENTOS DE FERRETERÍA.</t>
  </si>
  <si>
    <t>MAQUINARIA DE USO GENERAL: HERRAMIENTAS</t>
  </si>
  <si>
    <r>
      <t>DESCRIPCIÓN:  Materiales de Construccion con destino al Comando de la Segunda Brigada
Identificación del Activo Fijo:    164000000823
Número del Activo Fijo: (Número relacionado en SAP): 16400200</t>
    </r>
    <r>
      <rPr>
        <b/>
        <sz val="10.5"/>
        <color rgb="FFFF0000"/>
        <rFont val="Arial"/>
        <family val="2"/>
      </rPr>
      <t xml:space="preserve">  </t>
    </r>
    <r>
      <rPr>
        <b/>
        <sz val="10.5"/>
        <color rgb="FF000000"/>
        <rFont val="Arial"/>
        <family val="2"/>
      </rPr>
      <t xml:space="preserve">                                                                                                                                                                                                                                                                                        1. TIPO DE INFRAESTRUCTURA: Edificacion 
2, NUMERO DE INVENTARIO:   8004030000000000001710479
3, CENTRO DE COSTO: 3M1H030891</t>
    </r>
    <r>
      <rPr>
        <b/>
        <sz val="10.5"/>
        <color rgb="FFFF0000"/>
        <rFont val="Arial"/>
        <family val="2"/>
      </rPr>
      <t xml:space="preserve"> </t>
    </r>
    <r>
      <rPr>
        <b/>
        <sz val="10.5"/>
        <color rgb="FF000000"/>
        <rFont val="Arial"/>
        <family val="2"/>
      </rPr>
      <t xml:space="preserve">                                                                                                                                                                                                                                                                                                                                                               4, NOMBRE DEL BIEN AL CUAL SE LE VA A REALIZAR EL MTTO:  Edificio Comando Conjunto Caribe.                                                                                                                                                                                                                                                                5, DENOMINACION DEL ACTIVO:  Comando Segunda Brigada                                                                                                                                                                                                                                                                                                                      6, FUNCIONALIDAD: Oficinas  BR02                                                                                                                                                                                                                                                                                                                                  7, NECESIDAD:  Mantenimiento Instalaciones Segunda Brigada                                                                                                                                                                                                                                                                                   8, ULTIMO MTTO REALIZADO A DICHO ACTI</t>
    </r>
    <r>
      <rPr>
        <b/>
        <sz val="10.5"/>
        <rFont val="Arial"/>
        <family val="2"/>
      </rPr>
      <t>VO</t>
    </r>
    <r>
      <rPr>
        <b/>
        <sz val="10.5"/>
        <color rgb="FF000000"/>
        <rFont val="Arial"/>
        <family val="2"/>
      </rPr>
      <t xml:space="preserve">:  01-Junio-2019                                                                                                                                                                                                                                                                                                                  9, VETUSTEZ:    </t>
    </r>
    <r>
      <rPr>
        <b/>
        <sz val="10.5"/>
        <color rgb="FFFF0000"/>
        <rFont val="Arial"/>
        <family val="2"/>
      </rPr>
      <t xml:space="preserve"> </t>
    </r>
    <r>
      <rPr>
        <b/>
        <sz val="10.5"/>
        <rFont val="Arial"/>
        <family val="2"/>
      </rPr>
      <t>14 AÑOS</t>
    </r>
    <r>
      <rPr>
        <b/>
        <sz val="10.5"/>
        <color rgb="FFFF0000"/>
        <rFont val="Arial"/>
        <family val="2"/>
      </rPr>
      <t xml:space="preserve">     </t>
    </r>
    <r>
      <rPr>
        <b/>
        <sz val="10.5"/>
        <color rgb="FF000000"/>
        <rFont val="Arial"/>
        <family val="2"/>
      </rPr>
      <t xml:space="preserve">                                                                                                                                                                                                                                                                                                                                                                          10, AÑO DE CONSTRUIDO: ABRIL 2007</t>
    </r>
    <r>
      <rPr>
        <b/>
        <sz val="10.5"/>
        <color rgb="FFFF0000"/>
        <rFont val="Arial"/>
        <family val="2"/>
      </rPr>
      <t xml:space="preserve"> </t>
    </r>
    <r>
      <rPr>
        <b/>
        <sz val="10.5"/>
        <color rgb="FF000000"/>
        <rFont val="Arial"/>
        <family val="2"/>
      </rPr>
      <t xml:space="preserve">                                                                                                                                                                                                                                                                                                                                                   11, PRESUPUESTO ASIGNADO PARA CONSTRUCCION : 20.000.000                                                                                                                                                                                                                                                                                                          12, ACTIVIDADES DEL MTTO A REALIZAR: Adecuacion de areas comunes ( baterias de baño-cielo raso-Cubiertas -Pintura Fachada oficinas-Iluminacion-Impermeabilizacion terraza                                                                                         
13, FOTOGRAFIAS </t>
    </r>
  </si>
  <si>
    <t>A- 02-02-01-003-004</t>
  </si>
  <si>
    <t>PLÁSTICOS EN FORMAS PRIMARIAS</t>
  </si>
  <si>
    <t>PLASTICO NEGRO 10 X 3M ANCHO CALIBRE 3,5</t>
  </si>
  <si>
    <t>ROLLO</t>
  </si>
  <si>
    <t>A- 02-02-01-003-005</t>
  </si>
  <si>
    <t>PINTURAS Y BARNICES Y PRODUCTOS RELACIONADOS; COLORES PARA LA PINTURA ARTÍSTICA; TINTAS</t>
  </si>
  <si>
    <t>PINTURA KORAZA TIPO 1  EXTERIORES COLOR BLANCO  ALMENDRA</t>
  </si>
  <si>
    <t>ESTUCO PLASTICO EXTERIOR X 5 GALONES</t>
  </si>
  <si>
    <t>PINTURA VINILO TIPO UNO BLANCO ALMENDRA</t>
  </si>
  <si>
    <t>A- 02-02-01-003-006</t>
  </si>
  <si>
    <t>MANTO ASFALTICA  IMPERMEABILIZANTE NEGRO  X 10 METRO PARA IMPERMEABILIZAR Y PROTEGER UNA AMPLIA VARIEDAD DE TECHOS ESTRUCTURALMENTE FIRMES ALUMANTO 3 AUTOADHESIVO</t>
  </si>
  <si>
    <t>CINTA DE ENMASCARA 4 PUGADAS X25 METROS</t>
  </si>
  <si>
    <t>CANALES PARA DESAGUE  LLUVIA PVC  X 3 METROS</t>
  </si>
  <si>
    <t>UNIDADES</t>
  </si>
  <si>
    <t>ASIENTO SANITARIO INSTITUCIONAL FORTE</t>
  </si>
  <si>
    <t>A 02-02-01-003-007</t>
  </si>
  <si>
    <t>CEMENTO GRIS TIPO I, PRODUCTO PARA PRODUCCION DE CONCRETOS PARA CIMENTACIONES, MUROS, CONTENSIONES, ESTRUCTURAS, RELLENOS Y TODO TIPO DE OBRA EN GENERAL, DEBE CUMPLIR CON  LOS VALORES DE LA NORMA COLOMBIANA NTC 121 y 321 Y NORMA  NTC 3318 y NSR-10;    EN PRESENTACIÓN DE 50 KG.</t>
  </si>
  <si>
    <t>CABALLETE</t>
  </si>
  <si>
    <t xml:space="preserve">RODILLOS PARA PINTURA </t>
  </si>
  <si>
    <t>A- 02-02-01-004-001</t>
  </si>
  <si>
    <t>PRODUCTOS DE HIERRO Y ACERO</t>
  </si>
  <si>
    <t>ALAMBRE DE COBRE CALIBRE 12 X 100 METROS NEGRO</t>
  </si>
  <si>
    <t>ALAMBRE DE COBRE CALIBRE 12 X 100 METROS ROJO</t>
  </si>
  <si>
    <t>ESPATULA PARA ESTUCO METALICA</t>
  </si>
  <si>
    <t>LLANA METALICA</t>
  </si>
  <si>
    <t>SOLDADURA ELECTRICA</t>
  </si>
  <si>
    <t>REJILLA REDONDA METALICA 3 PULGADAS PARA DESAGUE.</t>
  </si>
  <si>
    <t>ANGULOS METALICOS UNA PULGADA X 6 METROS  (VARILLA)</t>
  </si>
  <si>
    <t>A- 02-02-01-004-003</t>
  </si>
  <si>
    <t xml:space="preserve">LLAVE DE PASO 1" 1/2 EN BRONCE </t>
  </si>
  <si>
    <t>A- 02-02-01-004-006</t>
  </si>
  <si>
    <t>LAMPARA LED REDONDA  PARA INCRUSTAR 24W</t>
  </si>
  <si>
    <t>LAMPARA LED REDONDA  PARA INCRUSTAR 18W</t>
  </si>
  <si>
    <t xml:space="preserve">PANEL  LED 60X60 48W  </t>
  </si>
  <si>
    <t xml:space="preserve">LAMPARA TUBOS FLUORESCENTE  TL5 28W/865 </t>
  </si>
  <si>
    <t>ACEITE PARA MOTORES DIESEL CAMION KODIAK</t>
  </si>
  <si>
    <t>ACEITE PARA MOTORES DIESEL CAMION TIPO NPR</t>
  </si>
  <si>
    <t>ACEITE PARA MOTORES DIESEL CAMIONETAS 4X4</t>
  </si>
  <si>
    <t>ACEITE PARA MOTOCICLETAS A GASOLINA  TIPO 400</t>
  </si>
  <si>
    <t>MAQUINARIA Y APARATOS ELÉCTRICOS: LÁMPARAS</t>
  </si>
  <si>
    <t xml:space="preserve">3.5.3 Jefes de Estado Mayor Brigada  </t>
  </si>
  <si>
    <t xml:space="preserve"> - Aprueba el plan de necesidades para ser enviado a la Brigada </t>
  </si>
  <si>
    <r>
      <rPr>
        <b/>
        <sz val="12"/>
        <color theme="1"/>
        <rFont val="Arial"/>
        <family val="2"/>
      </rPr>
      <t>CASCO BALISTICO NIVEL III BAMRU6</t>
    </r>
    <r>
      <rPr>
        <sz val="12"/>
        <color theme="1"/>
        <rFont val="Arial"/>
        <family val="2"/>
      </rPr>
      <t>: El Casco nivel protección III A, proporciona una protección ligera y al mismo tiempo robusta ante proyectiles balísticos, objetos fragmentados e impactos de baja energía. En la actualidad esta unidad tiene un stock de 40 cascos los cuales son insuficientes para todo el personal, se solicita este rubro para dotar prinicipalmente aquellos que se encuentran en el area de operaciones en cumplimiento de la Misión, porque es preciso contar con determinados elementos para la protección en caso de ataque y lesiones, o en caso en enfrentamiento con Grupos Delictivos Organizados (GDO) o Grupos Armados Organizados (GAO), los cuales pueden estar registrados en el Sistema de Amenaza Persistente, entonces el casco balistico brindará la seguridad necesaria al personal que se encuentre en los puestos de control. 
Esta es una necesidad indispensable para el normal funcionamiento de las Unidades que apoyan las operaciones militares que se desarrollan en procura de preservar la defensa y seguridad Nacional, acorde a lo dispuesto en el convenio de colaboración y las áreas de interés allí descritas.</t>
    </r>
  </si>
  <si>
    <t>02-02-02-006-004</t>
  </si>
  <si>
    <t>SERVICIOS DE TRANSPORTE DE PASAJEROS (TERRESTRES)</t>
  </si>
  <si>
    <t>SERVICIOS DE TRANSPORTE DE PASAJEROS (AÉREOS)</t>
  </si>
  <si>
    <t>02-02-01-004-002</t>
  </si>
  <si>
    <t>02-02-02-005-004</t>
  </si>
  <si>
    <t>SERVICIOS DE INSTALACION</t>
  </si>
  <si>
    <t>BAMRU6</t>
  </si>
  <si>
    <t xml:space="preserve"> TIQUETES TERRESTRES:  SANTA MARTA A BUENAVISTA </t>
  </si>
  <si>
    <t xml:space="preserve">  TIQUETES TERRESTRES: BARRANQUILLA A ACHI </t>
  </si>
  <si>
    <t xml:space="preserve"> TIQUETES TERRESTRES:  BARRANQUILLA A ARMENIA </t>
  </si>
  <si>
    <t xml:space="preserve">  TIQUETES TERRESTRES: BARRANQUILLA A BARRANCABERMEJA </t>
  </si>
  <si>
    <t xml:space="preserve"> TIQUETES TERRESTRES:  BARRANQUILLA A BOGOTÁ </t>
  </si>
  <si>
    <t xml:space="preserve"> TIQUETES TERRESTRES:  BARRANQUILLA A BOSCONIA </t>
  </si>
  <si>
    <t xml:space="preserve">  TIQUETES TERRESTRES: BARRANQUILLA A BUGA </t>
  </si>
  <si>
    <t xml:space="preserve"> TIQUETES TERRESTRES:  BARRANQUILLA A BUCARAMANGA </t>
  </si>
  <si>
    <t xml:space="preserve">  TIQUETES TERRESTRES:  BARRANQUILLA A CALI </t>
  </si>
  <si>
    <t xml:space="preserve"> TIQUETES TERRESTRES:  BARRANQUILLA A CARTAGENA </t>
  </si>
  <si>
    <t xml:space="preserve"> TIQUETES TERRESTRES:  BARRANQUILLA A CAUCASIA </t>
  </si>
  <si>
    <t xml:space="preserve"> TIQUETES TERRESTRES:  BARRANQUILLA A CÚCUTA </t>
  </si>
  <si>
    <t xml:space="preserve"> TIQUETES TERRESTRES:  BARRANQUILLA A DUITAMA </t>
  </si>
  <si>
    <t xml:space="preserve">  TIQUETES TERRESTRES: BARRANQUILLA A EL BANCO </t>
  </si>
  <si>
    <t xml:space="preserve">  TIQUETES TERRESTRES: BARRANQUILLA A EL CARMEN DE BOLIVAR </t>
  </si>
  <si>
    <t xml:space="preserve">  TIQUETES TERRESTRES: BARRANQUILLA A FACATATIVÁ </t>
  </si>
  <si>
    <t xml:space="preserve">  TIQUETES TERRESTRES: BARRANQUILLA A IBAGUÉ </t>
  </si>
  <si>
    <t xml:space="preserve">  TIQUETES TERRESTRES: BARRANQUILLA A MAGANGUÉ </t>
  </si>
  <si>
    <t xml:space="preserve">  TIQUETES TERRESTRES: BARRANQUILLA A MAICAO </t>
  </si>
  <si>
    <t xml:space="preserve"> TIQUETES TERRESTRES:  BARRANQUILLA A MEDELLÍN </t>
  </si>
  <si>
    <t xml:space="preserve"> TIQUETES TERRESTRES:  BARRANQUILLA A MONTERÍA </t>
  </si>
  <si>
    <t xml:space="preserve"> TIQUETES TERRESTRES:  BARRANQUILLA A OCAÑA </t>
  </si>
  <si>
    <t xml:space="preserve"> TIQUETES TERRESTRES:  BARRANQUILLA A PAMPLONA </t>
  </si>
  <si>
    <t xml:space="preserve"> TIQUETES TERRESTRES:  BARRANQUILLA A PLATO </t>
  </si>
  <si>
    <t xml:space="preserve"> TIQUETES TERRESTRES:  BARRANQUILLA A RIOHACHA </t>
  </si>
  <si>
    <t xml:space="preserve"> TIQUETES TERRESTRES:  BARRANQUILLA A SANTA MARTA </t>
  </si>
  <si>
    <t xml:space="preserve"> TIQUETES TERRESTRES:  BARRANQUILLA A SINCELEJO </t>
  </si>
  <si>
    <t xml:space="preserve"> TIQUETES TERRESTRES:  BARRANQUILLA A TULUÁ </t>
  </si>
  <si>
    <t xml:space="preserve"> TIQUETES TERRESTRES:  BARRANQUILLA A TUNJA </t>
  </si>
  <si>
    <t xml:space="preserve"> TIQUETES TERRESTRES:  BARRANQUILLA A VALLEDUPAR </t>
  </si>
  <si>
    <t xml:space="preserve"> TIQUETES TERRESTRES:  BOGOTÁ A AGUACHICA </t>
  </si>
  <si>
    <t xml:space="preserve"> TIQUETES TERRESTRES:  BOGOTÁ A BARRANCABERMEJA </t>
  </si>
  <si>
    <t xml:space="preserve"> TIQUETES TERRESTRES:  BOGOTÁ A ARMENIA </t>
  </si>
  <si>
    <t xml:space="preserve"> TIQUETES TERRESTRES:  BOGOTÁ A BARRANQUILLA </t>
  </si>
  <si>
    <t xml:space="preserve"> TIQUETES TERRESTRES:  BOGOTÁ A BUENAVENTURA </t>
  </si>
  <si>
    <t xml:space="preserve"> TIQUETES TERRESTRES:  BOGOTÁ A BUCARAMANGA </t>
  </si>
  <si>
    <t xml:space="preserve"> TIQUETES TERRESTRES:  BOGOTÁ A CARTAGENA </t>
  </si>
  <si>
    <t xml:space="preserve"> TIQUETES TERRESTRES:  BOGOTÁ A CALI </t>
  </si>
  <si>
    <t xml:space="preserve"> TIQUETES TERRESTRES:  BOGOTÁ A CÚCUTA </t>
  </si>
  <si>
    <t xml:space="preserve"> TIQUETES TERRESTRES:  BOGOTÁ A DUITAMA </t>
  </si>
  <si>
    <t xml:space="preserve"> TIQUETES TERRESTRES:  BOGOTÁ A IBAGUÉ </t>
  </si>
  <si>
    <t xml:space="preserve"> TIQUETES TERRESTRES:  BOGOTÁ A LA DORADA </t>
  </si>
  <si>
    <t xml:space="preserve"> TIQUETES TERRESTRES:  BOGOTÁ A FLORENCIA </t>
  </si>
  <si>
    <t xml:space="preserve"> TIQUETES TERRESTRES:  BOGOTÁ A FUSAGASUGÁ </t>
  </si>
  <si>
    <t xml:space="preserve"> TIQUETES TERRESTRES:  BOGOTÁ A IPIALES </t>
  </si>
  <si>
    <t xml:space="preserve"> TIQUETES TERRESTRES:  BOGOTÁ A MAICAO </t>
  </si>
  <si>
    <t xml:space="preserve"> TIQUETES TERRESTRES:  BOGOTÁ A MANIZALES </t>
  </si>
  <si>
    <t xml:space="preserve"> TIQUETES TERRESTRES:  BOGOTÁ A MELGAR </t>
  </si>
  <si>
    <t xml:space="preserve"> TIQUETES TERRESTRES:  BOGOTÁ A MONTERÍA </t>
  </si>
  <si>
    <t xml:space="preserve"> TIQUETES TERRESTRES:  BOGOTÁ A MEDELLÍN </t>
  </si>
  <si>
    <t xml:space="preserve"> TIQUETES TERRESTRES:  BOGOTÁ A NEIVA </t>
  </si>
  <si>
    <t xml:space="preserve"> TIQUETES TERRESTRES:  BOGOTÁ A POPAYÁN </t>
  </si>
  <si>
    <t xml:space="preserve"> TIQUETES TERRESTRES:  BOGOTÁ A PASTO </t>
  </si>
  <si>
    <t xml:space="preserve"> TIQUETES TERRESTRES:  BOGOTÁ A PEREIRA </t>
  </si>
  <si>
    <t xml:space="preserve"> TIQUETES TERRESTRES:  BOGOTÁ A SANTA MARTA </t>
  </si>
  <si>
    <t xml:space="preserve"> TIQUETES TERRESTRES:  BOGOTÁ A SINCELEJO </t>
  </si>
  <si>
    <t xml:space="preserve"> TIQUETES TERRESTRES:  BOGOTÁ A MOCOA </t>
  </si>
  <si>
    <t xml:space="preserve"> TIQUETES TERRESTRES:  BOGOTÁ A RIOHACHA </t>
  </si>
  <si>
    <t xml:space="preserve">  TIQUETES TERRESTRES: BOGOTÁ A VALLEDUPAR </t>
  </si>
  <si>
    <t xml:space="preserve">  TIQUETES TERRESTRES: BOGOTÁ A VILLAVICENCIO </t>
  </si>
  <si>
    <t xml:space="preserve">  TIQUETES TERRESTRES: BOGOTÁ A YOPAL </t>
  </si>
  <si>
    <t xml:space="preserve">  TIQUETES TERRESTRES: BUCARAMANGA A ARAUCA </t>
  </si>
  <si>
    <t xml:space="preserve">  TIQUETES TERRESTRES: BUCARAMANGA A BARRANQUILLA </t>
  </si>
  <si>
    <t xml:space="preserve">  TIQUETES TERRESTRES: BUCARAMANGA A BARRANCABERMEJA </t>
  </si>
  <si>
    <t xml:space="preserve">  TIQUETES TERRESTRES: BUCARAMANGA A BOGOTÁ </t>
  </si>
  <si>
    <t xml:space="preserve">  TIQUETES TERRESTRES: BUCARAMANGA A CALI </t>
  </si>
  <si>
    <t xml:space="preserve">  TIQUETES TERRESTRES: BUCARAMANGA A CARTAGENA </t>
  </si>
  <si>
    <t xml:space="preserve">  TIQUETES TERRESTRES: BUCARAMANGA A CIÉNAGA </t>
  </si>
  <si>
    <t xml:space="preserve">  TIQUETES TERRESTRES: BUCARAMANGA A CÚCUTA </t>
  </si>
  <si>
    <t xml:space="preserve">  TIQUETES TERRESTRES: BUCARAMANGA A DUITAMA </t>
  </si>
  <si>
    <t xml:space="preserve">  TIQUETES TERRESTRES: BUCARAMANGA A EL BANCO </t>
  </si>
  <si>
    <t xml:space="preserve"> TIQUETES TERRESTRES: BUCARAMANGA A EL CARMEN DE BOLIVAR </t>
  </si>
  <si>
    <t xml:space="preserve"> TIQUETES TERRESTRES:  BUCARAMANGA A FUNDACIÓN </t>
  </si>
  <si>
    <t xml:space="preserve"> TIQUETES TERRESTRES:  BUCARAMANGA A HONDA </t>
  </si>
  <si>
    <t xml:space="preserve"> TIQUETES TERRESTRES:  BUCARAMANGA A IBAGUÉ </t>
  </si>
  <si>
    <t xml:space="preserve"> TIQUETES TERRESTRES:  BUCARAMANGA A IPIALES </t>
  </si>
  <si>
    <t xml:space="preserve"> TIQUETES TERRESTRES:  BUCARAMANGA A MAICAO </t>
  </si>
  <si>
    <t xml:space="preserve"> TIQUETES TERRESTRES:  BUCARAMANGA A MEDELLÍN </t>
  </si>
  <si>
    <t xml:space="preserve"> TIQUETES TERRESTRES:  BUCARAMANGA A MONTERÍA </t>
  </si>
  <si>
    <t xml:space="preserve"> TIQUETES TERRESTRES:  BUCARAMANGA A RIOHACHA </t>
  </si>
  <si>
    <t xml:space="preserve"> TIQUETES TERRESTRES:  BUCARAMANGA A SANTA MARTA </t>
  </si>
  <si>
    <t xml:space="preserve"> TIQUETES TERRESTRES:  BUCARAMANGA A SARAVENA </t>
  </si>
  <si>
    <t xml:space="preserve"> TIQUETES TERRESTRES:  BUCARAMANGA A SINCELEJO </t>
  </si>
  <si>
    <t xml:space="preserve"> TIQUETES TERRESTRES:  BUCARAMANGA A TUNJA </t>
  </si>
  <si>
    <t xml:space="preserve"> TIQUETES TERRESTRES:  BUCARAMANGA A VALLEDUPAR </t>
  </si>
  <si>
    <t xml:space="preserve"> TIQUETES TERRESTRES:  BUCARAMANGA A YOPAL </t>
  </si>
  <si>
    <t xml:space="preserve"> TIQUETES TERRESTRES:  CARTAGENA A BARRANCABERMEJA </t>
  </si>
  <si>
    <t xml:space="preserve"> TIQUETES TERRESTRES:  CARTAGENA A BARRANQUILLA </t>
  </si>
  <si>
    <t xml:space="preserve"> TIQUETES TERRESTRES:  CARTAGENA A BOGOTÁ </t>
  </si>
  <si>
    <t xml:space="preserve"> TIQUETES TERRESTRES:  CARTAGENA A BUCARAMANGA </t>
  </si>
  <si>
    <t xml:space="preserve"> TIQUETES TERRESTRES:  CARTAGENA A CALI </t>
  </si>
  <si>
    <t xml:space="preserve"> TIQUETES TERRESTRES:  CARTAGENA A AGUACHICA </t>
  </si>
  <si>
    <t xml:space="preserve"> TIQUETES TERRESTRES:  CARTAGENA A ACHI </t>
  </si>
  <si>
    <t xml:space="preserve"> TIQUETES TERRESTRES:  CARTAGENA A CAUCASIA </t>
  </si>
  <si>
    <t xml:space="preserve"> TIQUETES TERRESTRES:  CARTAGENA A CIÉNAGA </t>
  </si>
  <si>
    <t xml:space="preserve"> TIQUETES TERRESTRES:  CARTAGENA A CÚCUTA </t>
  </si>
  <si>
    <t xml:space="preserve"> TIQUETES TERRESTRES:  CARTAGENA A EL BANCO </t>
  </si>
  <si>
    <t xml:space="preserve"> TIQUETES TERRESTRES:  CARTAGENA A EL CARMEN DE BOLIVAR </t>
  </si>
  <si>
    <t xml:space="preserve"> TIQUETES TERRESTRES:  CARTAGENA A HONDA </t>
  </si>
  <si>
    <t xml:space="preserve"> TIQUETES TERRESTRES:  CARTAGENA A MAICAO </t>
  </si>
  <si>
    <t xml:space="preserve"> TIQUETES TERRESTRES:  CARTAGENA A MEDELLÍN </t>
  </si>
  <si>
    <t xml:space="preserve"> TIQUETES TERRESTRES:  CARTAGENA A MONTERÍA </t>
  </si>
  <si>
    <t xml:space="preserve"> TIQUETES TERRESTRES:  CARTAGENA A OCAÑA </t>
  </si>
  <si>
    <t xml:space="preserve"> TIQUETES TERRESTRES:  CARTAGENA A PAMPLONA </t>
  </si>
  <si>
    <t xml:space="preserve"> TIQUETES TERRESTRES:  CARTAGENA A RIOHACHA </t>
  </si>
  <si>
    <t xml:space="preserve"> TIQUETES TERRESTRES:  CARTAGENA A SANTA MARTA </t>
  </si>
  <si>
    <t xml:space="preserve"> TIQUETES TERRESTRES:  CARTAGENA A TUNJA </t>
  </si>
  <si>
    <t xml:space="preserve"> TIQUETES TERRESTRES:  CARTAGENA A VALLEDUPAR </t>
  </si>
  <si>
    <t xml:space="preserve"> TIQUETES TERRESTRES:  CÚCUTA A AGUACHICA </t>
  </si>
  <si>
    <t xml:space="preserve"> TIQUETES TERRESTRES:  CÚCUTA A ARAUCA </t>
  </si>
  <si>
    <t xml:space="preserve"> TIQUETES TERRESTRES:  CÚCUTA A BARRANQUILLA </t>
  </si>
  <si>
    <t xml:space="preserve"> TIQUETES TERRESTRES:  CÚCUTA A BARRANCABERMEJA </t>
  </si>
  <si>
    <t xml:space="preserve"> TIQUETES TERRESTRES:  CÚCUTA A BOGOTÁ </t>
  </si>
  <si>
    <t xml:space="preserve"> TIQUETES TERRESTRES:  CÚCUTA A BUCARAMANGA </t>
  </si>
  <si>
    <t xml:space="preserve"> TIQUETES TERRESTRES:  CÚCUTA A BOSCONIA </t>
  </si>
  <si>
    <t xml:space="preserve"> TIQUETES TERRESTRES:  CÚCUTA A CARTAGENA </t>
  </si>
  <si>
    <t xml:space="preserve"> TIQUETES TERRESTRES:  CÚCUTA A CALI </t>
  </si>
  <si>
    <t xml:space="preserve"> TIQUETES TERRESTRES:  CÚCUTA A CIÉNAGA </t>
  </si>
  <si>
    <t xml:space="preserve"> TIQUETES TERRESTRES:  CÚCUTA A EL CARMEN DE BOLIVAR </t>
  </si>
  <si>
    <t xml:space="preserve"> TIQUETES TERRESTRES:  CÚCUTA A EL BANCO </t>
  </si>
  <si>
    <t xml:space="preserve"> TIQUETES TERRESTRES:  CÚCUTA A FUNDACIÓN </t>
  </si>
  <si>
    <t xml:space="preserve"> TIQUETES TERRESTRES:  CÚCUTA A IBAGUÉ </t>
  </si>
  <si>
    <t xml:space="preserve"> TIQUETES TERRESTRES:  CÚCUTA A IPIALES </t>
  </si>
  <si>
    <t xml:space="preserve"> TIQUETES TERRESTRES:  CÚCUTA A MAICAO </t>
  </si>
  <si>
    <t xml:space="preserve"> TIQUETES TERRESTRES:  CÚCUTA A MANIZALES </t>
  </si>
  <si>
    <t xml:space="preserve"> TIQUETES TERRESTRES:  CÚCUTA A MEDELLÍN </t>
  </si>
  <si>
    <t xml:space="preserve"> TIQUETES TERRESTRES:  CÚCUTA A MONTERÍA </t>
  </si>
  <si>
    <t xml:space="preserve"> TIQUETES TERRESTRES:  CÚCUTA A OCAÑA </t>
  </si>
  <si>
    <t xml:space="preserve"> TIQUETES TERRESTRES:  CÚCUTA A PAILITAS </t>
  </si>
  <si>
    <t xml:space="preserve"> TIQUETES TERRESTRES:  CÚCUTA A SANTA MARTA </t>
  </si>
  <si>
    <t xml:space="preserve"> TIQUETES TERRESTRES:  CÚCUTA A SARAVENA </t>
  </si>
  <si>
    <t xml:space="preserve"> TIQUETES TERRESTRES:  CÚCUTA A SARDINATA </t>
  </si>
  <si>
    <t xml:space="preserve"> TIQUETES TERRESTRES:  CÚCUTA A TUNJA </t>
  </si>
  <si>
    <t xml:space="preserve"> TIQUETES TERRESTRES:  CÚCUTA A VALLEDUPAR </t>
  </si>
  <si>
    <t xml:space="preserve"> TIQUETES TERRESTRES:  MEDELLÍN A AGUACHICA </t>
  </si>
  <si>
    <t xml:space="preserve"> TIQUETES TERRESTRES:  MEDELLIN A ARMENIA </t>
  </si>
  <si>
    <t xml:space="preserve"> TIQUETES TERRESTRES:  MEDELLIN A BARRANCABERMEJA </t>
  </si>
  <si>
    <t xml:space="preserve"> TIQUETES TERRESTRES:  MEDELLIN A BARRANQUILLA </t>
  </si>
  <si>
    <t xml:space="preserve"> TIQUETES TERRESTRES:  MEDELLÍN A BOGOTÁ </t>
  </si>
  <si>
    <t xml:space="preserve"> TIQUETES TERRESTRES:  MEDELLIN A BUCARAMANGA </t>
  </si>
  <si>
    <t xml:space="preserve"> TIQUETES TERRESTRES:  MEDELLIN A CALI </t>
  </si>
  <si>
    <t xml:space="preserve"> TIQUETES TERRESTRES:  MEDELLIN A CARTAGENA </t>
  </si>
  <si>
    <t xml:space="preserve"> TIQUETES TERRESTRES:  MEDELLIN A CUCUTA </t>
  </si>
  <si>
    <t xml:space="preserve"> TIQUETES TERRESTRES:  MEDELLÍN A FLORENCIA </t>
  </si>
  <si>
    <t xml:space="preserve"> TIQUETES TERRESTRES:  MEDELLIN A IBAGUÉ </t>
  </si>
  <si>
    <t xml:space="preserve"> TIQUETES TERRESTRES:  MEDELLÍN A IPIALES </t>
  </si>
  <si>
    <t xml:space="preserve"> TIQUETES TERRESTRES:  MEDELLÍN A ISTMINA </t>
  </si>
  <si>
    <t xml:space="preserve"> TIQUETES TERRESTRES:  MEDELLIN A MANIZALES </t>
  </si>
  <si>
    <t xml:space="preserve"> TIQUETES TERRESTRES:  MEDELLIN A SINCELEJO </t>
  </si>
  <si>
    <t xml:space="preserve"> TIQUETES TERRESTRES:  SANTA MARTA A ARACATACA </t>
  </si>
  <si>
    <t xml:space="preserve"> TIQUETES TERRESTRES:  SANTA MARTA A BARRANQUILLA </t>
  </si>
  <si>
    <t xml:space="preserve"> TIQUETES TERRESTRES:  SANTA MARTA A BOGOTÁ </t>
  </si>
  <si>
    <t xml:space="preserve"> TIQUETES TERRESTRES:  SANTA MARTA A BOSCONIA </t>
  </si>
  <si>
    <t xml:space="preserve"> TIQUETES TERRESTRES:  SANTA MARTA A BUCARAMANGA </t>
  </si>
  <si>
    <t xml:space="preserve"> TIQUETES TERRESTRES:  SANTA MARTA A CAUCASIA </t>
  </si>
  <si>
    <t xml:space="preserve"> TIQUETES TERRESTRES:  SANTA MARTA A CARTAGENA </t>
  </si>
  <si>
    <t xml:space="preserve"> TIQUETES TERRESTRES:  SANTA MARTA A EL BANCO </t>
  </si>
  <si>
    <t xml:space="preserve"> TIQUETES TERRESTRES:  SANTA MARTA A MAICAO </t>
  </si>
  <si>
    <t xml:space="preserve"> SANTA MARTA A EL CARMEN DE BOLIVAR </t>
  </si>
  <si>
    <t xml:space="preserve"> TIQUETES TERRESTRES:  SANTA MARTA A MEDELLÍN </t>
  </si>
  <si>
    <t xml:space="preserve"> TIQUETES TERRESTRES:  SANTA MARTA A FACATATIVÁ </t>
  </si>
  <si>
    <t xml:space="preserve"> TIQUETES TERRESTRES:  SANTA MARTA A MONTERÍA </t>
  </si>
  <si>
    <t xml:space="preserve"> TIQUETES TERRESTRES:  SANTA MARTA A OCAÑA </t>
  </si>
  <si>
    <t xml:space="preserve"> TIQUETES TERRESTRES:  SANTA MARTA A FUNDACIÓN </t>
  </si>
  <si>
    <t xml:space="preserve"> TIQUETES TERRESTRES:  SANTA MARTA A PUERTO BOYACA </t>
  </si>
  <si>
    <t xml:space="preserve"> TIQUETES TERRESTRES:  SANTA MARTA A HONDA </t>
  </si>
  <si>
    <t xml:space="preserve"> TIQUETES TERRESTRES:  SANTA MARTA A RIOHACHA </t>
  </si>
  <si>
    <t xml:space="preserve"> TIQUETES TERRESTRES:  SANTA MARTA A LA DORADA </t>
  </si>
  <si>
    <t xml:space="preserve"> TIQUETES TERRESTRES:  SANTA MARTA A SINCELEJO </t>
  </si>
  <si>
    <t xml:space="preserve"> TIQUETES TERRESTRES:  SANTA MARTA A VALLEDUPAR </t>
  </si>
  <si>
    <t xml:space="preserve"> TIQUETES TERRESTRES:  VALLEDUPAR A AGUACHICA </t>
  </si>
  <si>
    <t xml:space="preserve"> TIQUETES TERRESTRES:  VALLEDUPAR A ARMENIA </t>
  </si>
  <si>
    <t xml:space="preserve"> TIQUETES TERRESTRES:  VALLEDUPAR A BARRANCABERMEJA </t>
  </si>
  <si>
    <t xml:space="preserve"> TIQUETES TERRESTRES:  VALLEDUPAR A BOGOTÁ </t>
  </si>
  <si>
    <t xml:space="preserve"> TIQUETES TERRESTRES:  VALLEDUPAR A BUGA </t>
  </si>
  <si>
    <t xml:space="preserve"> TIQUETES TERRESTRES:  VALLEDUPAR A BARRANQUILLA </t>
  </si>
  <si>
    <t xml:space="preserve"> TIQUETES TERRESTRES:  VALLEDUPAR A BUCARAMANGA </t>
  </si>
  <si>
    <t xml:space="preserve"> TIQUETES TERRESTRES:  VALLEDUPAR A CALI </t>
  </si>
  <si>
    <t xml:space="preserve"> TIQUETES TERRESTRES:  VALLEDUPAR A CARTAGENA </t>
  </si>
  <si>
    <t xml:space="preserve"> TIQUETES TERRESTRES:  VALLEDUPAR A CIÉNAGA </t>
  </si>
  <si>
    <t xml:space="preserve">  TIQUETES TERRESTRES: VALLEDUPAR A CÚCUTA </t>
  </si>
  <si>
    <t xml:space="preserve">  TIQUETES TERRESTRES: VALLEDUPAR A EL BANCO </t>
  </si>
  <si>
    <t xml:space="preserve">  TIQUETES TERRESTRES: VALLEDUPAR A EL CARMEN DE BOLIVAR </t>
  </si>
  <si>
    <t xml:space="preserve">  TIQUETES TERRESTRES: VALLEDUPAR A FONSECA </t>
  </si>
  <si>
    <t xml:space="preserve">  TIQUETES TERRESTRES: VALLEDUPAR A HONDA </t>
  </si>
  <si>
    <t xml:space="preserve">  TIQUETES TERRESTRES: VALLEDUPAR A LA DORADA </t>
  </si>
  <si>
    <t xml:space="preserve">  TIQUETES TERRESTRES: VALLEDUPAR A MAICAO </t>
  </si>
  <si>
    <t xml:space="preserve">  TIQUETES TERRESTRES: VALLEDUPAR A MEDELLÍN </t>
  </si>
  <si>
    <t xml:space="preserve">  TIQUETES TERRESTRES: VALLEDUPAR A MONTERÍA </t>
  </si>
  <si>
    <t xml:space="preserve">  TIQUETES TERRESTRES: VALLEDUPAR A OCAÑA </t>
  </si>
  <si>
    <t xml:space="preserve">  TIQUETES TERRESTRES: VALLEDUPAR A PEREIRA </t>
  </si>
  <si>
    <t xml:space="preserve">  TIQUETES TERRESTRES: VALLEDUPAR A RIOHACHA </t>
  </si>
  <si>
    <t xml:space="preserve">  TIQUETES TERRESTRES: VALLEDUPAR A SANTA MARTA </t>
  </si>
  <si>
    <t xml:space="preserve">  TIQUETES TERRESTRES: VALLEDUPAR A SINCELEJO </t>
  </si>
  <si>
    <t xml:space="preserve">  TIQUETES TERRESTRES: VALLEDUPAR A TULUÁ </t>
  </si>
  <si>
    <t xml:space="preserve">  TIQUETES TERRESTRES: AGUACHICA A BARRANQUILLA  </t>
  </si>
  <si>
    <t xml:space="preserve">  TIQUETES TERRESTRES: ACHI A BARRANQUILLA  </t>
  </si>
  <si>
    <t xml:space="preserve">  TIQUETES TERRESTRES: ARMENIA A BARRANQUILLA  </t>
  </si>
  <si>
    <t xml:space="preserve">  TIQUETES TERRESTRES: BARRANCABERMEJA A BARRANQUILLA  </t>
  </si>
  <si>
    <t xml:space="preserve">  TIQUETES TERRESTRES: BOGOTÁ A BARRANQUILLA  </t>
  </si>
  <si>
    <t xml:space="preserve">  TIQUETES TERRESTRES: BOSCONIA A BARRANQUILLA  </t>
  </si>
  <si>
    <t xml:space="preserve">  TIQUETES TERRESTRES: BUGA A BARRANQUILLA  </t>
  </si>
  <si>
    <t xml:space="preserve">  TIQUETES TERRESTRES: BUCARAMANGA A BARRANQUILLA  </t>
  </si>
  <si>
    <t xml:space="preserve">  TIQUETES TERRESTRES: CALI A BARRANQUILLA  </t>
  </si>
  <si>
    <t xml:space="preserve">  TIQUETES TERRESTRES: CARTAGENA A BARRANQUILLA  </t>
  </si>
  <si>
    <t xml:space="preserve">  TIQUETES TERRESTRES: CAUCASIA A BARRANQUILLA  </t>
  </si>
  <si>
    <t xml:space="preserve">  TIQUETES TERRESTRES: CÚCUTA A BARRANQUILLA  </t>
  </si>
  <si>
    <t xml:space="preserve"> TIQUETES TERRESTRES:  DUITAMA A BARRANQUILLA  </t>
  </si>
  <si>
    <t xml:space="preserve"> TIQUETES TERRESTRES:  BANCO EL A BARRANQUILLA  </t>
  </si>
  <si>
    <t xml:space="preserve"> TIQUETES TERRESTRES:  BOLIVAR DE CARMEN EL A BARRANQUILLA  </t>
  </si>
  <si>
    <t xml:space="preserve"> TIQUETES TERRESTRES:  FACATATIVÁ A BARRANQUILLA  </t>
  </si>
  <si>
    <t xml:space="preserve"> TIQUETES TERRESTRES:  IBAGUÉ A BARRANQUILLA  </t>
  </si>
  <si>
    <t xml:space="preserve"> TIQUETES TERRESTRES:  MAGANGUÉ A BARRANQUILLA  </t>
  </si>
  <si>
    <t xml:space="preserve"> TIQUETES TERRESTRES:  MAICAO A BARRANQUILLA  </t>
  </si>
  <si>
    <t xml:space="preserve"> TIQUETES TERRESTRES:  MEDELLÍN A BARRANQUILLA  </t>
  </si>
  <si>
    <t xml:space="preserve"> TIQUETES TERRESTRES:  MONTERÍA A BARRANQUILLA  </t>
  </si>
  <si>
    <t xml:space="preserve"> TIQUETES TERRESTRES:  OCAÑA A BARRANQUILLA  </t>
  </si>
  <si>
    <t xml:space="preserve"> TIQUETES TERRESTRES:  PAMPLONA A BARRANQUILLA  </t>
  </si>
  <si>
    <t xml:space="preserve"> TIQUETES TERRESTRES:  PLATO A BARRANQUILLA  </t>
  </si>
  <si>
    <t xml:space="preserve"> TIQUETES TERRESTRES:  RIOHACHA A BARRANQUILLA  </t>
  </si>
  <si>
    <t xml:space="preserve"> TIQUETES TERRESTRES:  MARTA SANTA A BARRANQUILLA  </t>
  </si>
  <si>
    <t xml:space="preserve"> TIQUETES TERRESTRES:  SINCELEJO A BARRANQUILLA  </t>
  </si>
  <si>
    <t xml:space="preserve"> TIQUETES TERRESTRES:  TULUÁ A BARRANQUILLA  </t>
  </si>
  <si>
    <t xml:space="preserve"> TIQUETES TERRESTRES:  TUNJA A BARRANQUILLA  </t>
  </si>
  <si>
    <t xml:space="preserve"> TIQUETES TERRESTRES:  VALLEDUPAR A BARRANQUILLA  </t>
  </si>
  <si>
    <t xml:space="preserve"> TIQUETES TERRESTRES:  AGUACHICA A BOGOTÁ  </t>
  </si>
  <si>
    <t xml:space="preserve"> TIQUETES TERRESTRES:  BARRANCABERMEJA A BOGOTÁ  </t>
  </si>
  <si>
    <t xml:space="preserve"> TIQUETES TERRESTRES:  ARMENIA A BOGOTÁ  </t>
  </si>
  <si>
    <t xml:space="preserve"> TIQUETES TERRESTRES:  BARRANQUILLA A BOGOTÁ  </t>
  </si>
  <si>
    <t xml:space="preserve"> TIQUETES TERRESTRES:  BUENAVENTURA A BOGOTÁ  </t>
  </si>
  <si>
    <t xml:space="preserve"> TIQUETES TERRESTRES:  BUCARAMANGA A BOGOTÁ  </t>
  </si>
  <si>
    <t xml:space="preserve"> TIQUETES TERRESTRES:  CARTAGENA A BOGOTÁ  </t>
  </si>
  <si>
    <t xml:space="preserve"> TIQUETES TERRESTRES:  CALI A BOGOTÁ  </t>
  </si>
  <si>
    <t xml:space="preserve"> TIQUETES TERRESTRES:  CÚCUTA A BOGOTÁ  </t>
  </si>
  <si>
    <t xml:space="preserve"> TIQUETES TERRESTRES:  DUITAMA A BOGOTÁ  </t>
  </si>
  <si>
    <t xml:space="preserve"> TIQUETES TERRESTRES:  IBAGUÉ A BOGOTÁ  </t>
  </si>
  <si>
    <t xml:space="preserve"> TIQUETES TERRESTRES:  DORADA LA A BOGOTÁ  </t>
  </si>
  <si>
    <t xml:space="preserve"> TIQUETES TERRESTRES:  FLORENCIA A BOGOTÁ  </t>
  </si>
  <si>
    <t xml:space="preserve"> TIQUETES TERRESTRES:  FUSAGASUGÁ A BOGOTÁ  </t>
  </si>
  <si>
    <t xml:space="preserve"> TIQUETES TERRESTRES:  IPIALES A BOGOTÁ  </t>
  </si>
  <si>
    <t xml:space="preserve"> TIQUETES TERRESTRES:  MAICAO A BOGOTÁ  </t>
  </si>
  <si>
    <t xml:space="preserve"> TIQUETES TERRESTRES:  MANIZALES A BOGOTÁ  </t>
  </si>
  <si>
    <t xml:space="preserve"> TIQUETES TERRESTRES:  MELGAR A BOGOTÁ  </t>
  </si>
  <si>
    <t xml:space="preserve"> TIQUETES TERRESTRES:  MONTERÍA A BOGOTÁ  </t>
  </si>
  <si>
    <t xml:space="preserve"> TIQUETES TERRESTRES:  MEDELLÍN A BOGOTÁ  </t>
  </si>
  <si>
    <t xml:space="preserve"> TIQUETES TERRESTRES:  NEIVA A BOGOTÁ  </t>
  </si>
  <si>
    <t xml:space="preserve"> TIQUETES TERRESTRES:  POPAYÁN A BOGOTÁ  </t>
  </si>
  <si>
    <t xml:space="preserve"> TIQUETES TERRESTRES:  PASTO A BOGOTÁ  </t>
  </si>
  <si>
    <t xml:space="preserve"> TIQUETES TERRESTRES:  PEREIRA A BOGOTÁ  </t>
  </si>
  <si>
    <t xml:space="preserve"> TIQUETES TERRESTRES:  MARTA SANTA A BOGOTÁ  </t>
  </si>
  <si>
    <t xml:space="preserve"> TIQUETES TERRESTRES:  SINCELEJO A BOGOTÁ  </t>
  </si>
  <si>
    <t xml:space="preserve"> TIQUETES TERRESTRES:  MOCOA A BOGOTÁ  </t>
  </si>
  <si>
    <t xml:space="preserve"> TIQUETES TERRESTRES:  RIOHACHA A BOGOTÁ  </t>
  </si>
  <si>
    <t xml:space="preserve"> TIQUETES TERRESTRES:  VALLEDUPAR A BOGOTÁ  </t>
  </si>
  <si>
    <t xml:space="preserve"> TIQUETES TERRESTRES:  VILLAVICENCIO A BOGOTÁ  </t>
  </si>
  <si>
    <t xml:space="preserve"> TIQUETES TERRESTRES:  YOPAL A BOGOTÁ  </t>
  </si>
  <si>
    <t xml:space="preserve"> TIQUETES TERRESTRES:  ARAUCA A BUCARAMANGA  </t>
  </si>
  <si>
    <t xml:space="preserve"> TIQUETES TERRESTRES:  BARRANQUILLA A BUCARAMANGA  </t>
  </si>
  <si>
    <t xml:space="preserve"> TIQUETES TERRESTRES:  BARRANCABERMEJA A BUCARAMANGA  </t>
  </si>
  <si>
    <t xml:space="preserve"> TIQUETES TERRESTRES:  BOGOTÁ A BUCARAMANGA  </t>
  </si>
  <si>
    <t xml:space="preserve"> TIQUETES TERRESTRES:  CALI A BUCARAMANGA  </t>
  </si>
  <si>
    <t xml:space="preserve"> TIQUETES TERRESTRES:  CARTAGENA A BUCARAMANGA  </t>
  </si>
  <si>
    <t xml:space="preserve"> TIQUETES TERRESTRES:  CIÉNAGA A BUCARAMANGA  </t>
  </si>
  <si>
    <t xml:space="preserve"> TIQUETES TERRESTRES:  CÚCUTA A BUCARAMANGA  </t>
  </si>
  <si>
    <t xml:space="preserve"> TIQUETES TERRESTRES:  DUITAMA A BUCARAMANGA  </t>
  </si>
  <si>
    <t xml:space="preserve"> TIQUETES TERRESTRES:  BANCO EL A BUCARAMANGA  </t>
  </si>
  <si>
    <t xml:space="preserve"> TIQUETES TERRESTRES:  BOLIVAR DE CARMEN EL A BUCARAMANGA  </t>
  </si>
  <si>
    <t xml:space="preserve"> TIQUETES TERRESTRES:  FUNDACIÓN A BUCARAMANGA  </t>
  </si>
  <si>
    <t xml:space="preserve"> TIQUETES TERRESTRES:  HONDA A BUCARAMANGA  </t>
  </si>
  <si>
    <t xml:space="preserve"> TIQUETES TERRESTRES:  IBAGUÉ A BUCARAMANGA  </t>
  </si>
  <si>
    <t xml:space="preserve"> TIQUETES TERRESTRES:  IPIALES A BUCARAMANGA  </t>
  </si>
  <si>
    <t xml:space="preserve"> TIQUETES TERRESTRES:  MAICAO A BUCARAMANGA  </t>
  </si>
  <si>
    <t xml:space="preserve"> TIQUETES TERRESTRES:  MEDELLÍN A BUCARAMANGA  </t>
  </si>
  <si>
    <t xml:space="preserve"> TIQUETES TERRESTRES:  MONTERÍA A BUCARAMANGA  </t>
  </si>
  <si>
    <t xml:space="preserve"> TIQUETES TERRESTRES:  RIOHACHA A BUCARAMANGA  </t>
  </si>
  <si>
    <t xml:space="preserve"> TIQUETES TERRESTRES:  MARTA SANTA A BUCARAMANGA  </t>
  </si>
  <si>
    <t xml:space="preserve"> TIQUETES TERRESTRES:  SARAVENA A BUCARAMANGA  </t>
  </si>
  <si>
    <t xml:space="preserve"> TIQUETES TERRESTRES:  SINCELEJO A BUCARAMANGA  </t>
  </si>
  <si>
    <t xml:space="preserve"> TIQUETES TERRESTRES:  VALLEDUPAR A BUCARAMANGA  </t>
  </si>
  <si>
    <t xml:space="preserve"> TIQUETES TERRESTRES:  YOPAL A BUCARAMANGA  </t>
  </si>
  <si>
    <t xml:space="preserve"> TIQUETES TERRESTRES:  BARRANCABERMEJA A CARTAGENA  </t>
  </si>
  <si>
    <t xml:space="preserve"> TIQUETES TERRESTRES:  BARRANQUILLA A CARTAGENA  </t>
  </si>
  <si>
    <t xml:space="preserve"> TIQUETES TERRESTRES:  BOGOTÁ A CARTAGENA  </t>
  </si>
  <si>
    <t xml:space="preserve"> TIQUETES TERRESTRES:  BUCARAMANGA A CARTAGENA  </t>
  </si>
  <si>
    <t xml:space="preserve"> TIQUETES TERRESTRES:  CALI A CARTAGENA  </t>
  </si>
  <si>
    <t xml:space="preserve"> TIQUETES TERRESTRES:  AGUACHICA A CARTAGENA  </t>
  </si>
  <si>
    <t xml:space="preserve"> TIQUETES TERRESTRES:  ACHI A CARTAGENA  </t>
  </si>
  <si>
    <t xml:space="preserve"> TIQUETES TERRESTRES:  CAUCASIA A CARTAGENA  </t>
  </si>
  <si>
    <t xml:space="preserve"> TIQUETES TERRESTRES:  CIÉNAGA A CARTAGENA  </t>
  </si>
  <si>
    <t xml:space="preserve"> TIQUETES TERRESTRES:  CÚCUTA A CARTAGENA  </t>
  </si>
  <si>
    <t xml:space="preserve"> TIQUETES TERRESTRES:  BANCO EL A CARTAGENA  </t>
  </si>
  <si>
    <t xml:space="preserve"> TIQUETES TERRESTRES:  BOLIVAR DE CARMEN EL A CARTAGENA  </t>
  </si>
  <si>
    <t xml:space="preserve"> TIQUETES TERRESTRES:  HONDA A CARTAGENA  </t>
  </si>
  <si>
    <t xml:space="preserve"> TIQUETES TERRESTRES:  MAICAO A CARTAGENA  </t>
  </si>
  <si>
    <t xml:space="preserve"> TIQUETES TERRESTRES:  MEDELLÍN A CARTAGENA  </t>
  </si>
  <si>
    <t xml:space="preserve"> TIQUETES TERRESTRES:  MONTERÍA A CARTAGENA  </t>
  </si>
  <si>
    <t xml:space="preserve"> TIQUETES TERRESTRES:  OCAÑA A CARTAGENA  </t>
  </si>
  <si>
    <t xml:space="preserve"> TIQUETES TERRESTRES:  PAMPLONA A CARTAGENA  </t>
  </si>
  <si>
    <t xml:space="preserve"> TIQUETES TERRESTRES:  RIOHACHA A CARTAGENA  </t>
  </si>
  <si>
    <t xml:space="preserve">  TIQUETES TERRESTRES: MARTA SANTA A CARTAGENA  </t>
  </si>
  <si>
    <t xml:space="preserve">  TIQUETES TERRESTRES: TUNJA A CARTAGENA  </t>
  </si>
  <si>
    <t xml:space="preserve">  TIQUETES TERRESTRES: VALLEDUPAR A CARTAGENA  </t>
  </si>
  <si>
    <t xml:space="preserve">  TIQUETES TERRESTRES: AGUACHICA A CÚCUTA  </t>
  </si>
  <si>
    <t xml:space="preserve">  TIQUETES TERRESTRES: ARAUCA A CÚCUTA  </t>
  </si>
  <si>
    <t xml:space="preserve">  TIQUETES TERRESTRES: BARRANQUILLA A CÚCUTA  </t>
  </si>
  <si>
    <t xml:space="preserve">  TIQUETES TERRESTRES: BARRANCABERMEJA A CÚCUTA  </t>
  </si>
  <si>
    <t xml:space="preserve">  TIQUETES TERRESTRES: BOGOTÁ A CÚCUTA  </t>
  </si>
  <si>
    <t xml:space="preserve">  TIQUETES TERRESTRES: BUCARAMANGA A CÚCUTA  </t>
  </si>
  <si>
    <t xml:space="preserve">  TIQUETES TERRESTRES: BOSCONIA A CÚCUTA  </t>
  </si>
  <si>
    <t xml:space="preserve">  TIQUETES TERRESTRES: CARTAGENA A CÚCUTA  </t>
  </si>
  <si>
    <t xml:space="preserve">  TIQUETES TERRESTRES: CALI A CÚCUTA  </t>
  </si>
  <si>
    <t xml:space="preserve"> TIQUETES TERRESTRES:  CIÉNAGA A CÚCUTA  </t>
  </si>
  <si>
    <t xml:space="preserve"> TIQUETES TERRESTRES:  BOLIVAR DE CARMEN EL A CÚCUTA  </t>
  </si>
  <si>
    <t xml:space="preserve"> TIQUETES TERRESTRES:  BANCO EL A CÚCUTA  </t>
  </si>
  <si>
    <t xml:space="preserve"> TIQUETES TERRESTRES:  FUNDACIÓN A CÚCUTA  </t>
  </si>
  <si>
    <t xml:space="preserve"> TIQUETES TERRESTRES:  IBAGUÉ A CÚCUTA  </t>
  </si>
  <si>
    <t xml:space="preserve"> TIQUETES TERRESTRES:  IPIALES A CÚCUTA  </t>
  </si>
  <si>
    <t xml:space="preserve"> TIQUETES TERRESTRES:  MAICAO A CÚCUTA  </t>
  </si>
  <si>
    <t xml:space="preserve"> TIQUETES TERRESTRES:  MANIZALES A CÚCUTA  </t>
  </si>
  <si>
    <t xml:space="preserve"> TIQUETES TERRESTRES:  MEDELLÍN A CÚCUTA  </t>
  </si>
  <si>
    <t xml:space="preserve"> TIQUETES TERRESTRES:  MONTERÍA A CÚCUTA  </t>
  </si>
  <si>
    <t xml:space="preserve"> TIQUETES TERRESTRES:  OCAÑA A CÚCUTA  </t>
  </si>
  <si>
    <t xml:space="preserve"> TIQUETES TERRESTRES:  PAILITAS A CÚCUTA  </t>
  </si>
  <si>
    <t xml:space="preserve"> TIQUETES TERRESTRES:  MARTA SANTA A CÚCUTA  </t>
  </si>
  <si>
    <t xml:space="preserve"> TIQUETES TERRESTRES:  SARAVENA A CÚCUTA  </t>
  </si>
  <si>
    <t xml:space="preserve"> TIQUETES TERRESTRES:  SARDINATA A CÚCUTA  </t>
  </si>
  <si>
    <t xml:space="preserve"> TIQUETES TERRESTRES:  TUNJA A CÚCUTA  </t>
  </si>
  <si>
    <t xml:space="preserve"> TIQUETES TERRESTRES:  VALLEDUPAR A CÚCUTA  </t>
  </si>
  <si>
    <t xml:space="preserve"> TIQUETES TERRESTRES:  AGUACHICA A MEDELLÍN  </t>
  </si>
  <si>
    <t xml:space="preserve">  TIQUETES TERRESTRES: ARMENIA A MEDELLIN  </t>
  </si>
  <si>
    <t xml:space="preserve">TIQUETES TERRESTRES:BARRANCABERMEJA A MEDELLIN  </t>
  </si>
  <si>
    <t xml:space="preserve">TIQUETES TERRESTRES: BARRANQUILLA A MEDELLIN  </t>
  </si>
  <si>
    <t xml:space="preserve">TIQUETES TERRESTRES: BOGOTÁ A MEDELLÍN  </t>
  </si>
  <si>
    <t xml:space="preserve">TIQUETES TERRESTRES: BUCARAMANGA A MEDELLIN  </t>
  </si>
  <si>
    <t xml:space="preserve">TIQUETES TERRESTRES: CALI A MEDELLIN  </t>
  </si>
  <si>
    <t xml:space="preserve">TIQUETES TERRESTRES: CARTAGENA A MEDELLIN  </t>
  </si>
  <si>
    <t xml:space="preserve">TIQUETES TERRESTRES: CUCUTA A MEDELLIN  </t>
  </si>
  <si>
    <t xml:space="preserve">TIQUETES TERRESTRES: FLORENCIA A MEDELLÍN  </t>
  </si>
  <si>
    <t xml:space="preserve">TIQUETES TERRESTRES: IBAGUÉ A MEDELLIN  </t>
  </si>
  <si>
    <t xml:space="preserve">TIQUETES TERRESTRES: IPIALES A MEDELLÍN  </t>
  </si>
  <si>
    <t xml:space="preserve">TIQUETES TERRESTRES: ISTMINA A MEDELLÍN  </t>
  </si>
  <si>
    <t xml:space="preserve">TIQUETES TERRESTRES: MANIZALES A MEDELLIN  </t>
  </si>
  <si>
    <t xml:space="preserve">TIQUETES TERRESTRES: SINCELEJO A MEDELLIN  </t>
  </si>
  <si>
    <t xml:space="preserve">TIQUETES TERRESTRES: ARACATACA A MARTA SANTA  </t>
  </si>
  <si>
    <t>TIQUETES TERRESTRES: BARRANQUILLA  A SANTA MARTA</t>
  </si>
  <si>
    <t xml:space="preserve">TIQUETES TERRESTRES: BOGOTÁ A MARTA SANTA  </t>
  </si>
  <si>
    <t xml:space="preserve">TIQUETES TERRESTRES: BOSCONIA A MARTA SANTA  </t>
  </si>
  <si>
    <t xml:space="preserve">TIQUETES TERRESTRES: BUCARAMANGA A MARTA SANTA  </t>
  </si>
  <si>
    <t xml:space="preserve">TIQUETES TERRESTRES:CIENAGA - RIOHACHA </t>
  </si>
  <si>
    <t xml:space="preserve">TIQUETES TERRESTRES:CIENAGA - VALLEDUPAR </t>
  </si>
  <si>
    <t xml:space="preserve">TIQUETES TERRESTRES:CIENAGA - BUCARAMANGA </t>
  </si>
  <si>
    <t xml:space="preserve">TIQUETES TERRESTRES:CIENAGA - MEDELLIN </t>
  </si>
  <si>
    <t xml:space="preserve">TIQUETES TERRESTRES:CIENAGA - BOGOTA </t>
  </si>
  <si>
    <t xml:space="preserve">TIQUETES TERRESTRES:CIENAGA - BARRANCABERMEJA </t>
  </si>
  <si>
    <t xml:space="preserve">TIQUETES TERRESTRES:CIENAGA - CUCUTA </t>
  </si>
  <si>
    <t xml:space="preserve">TIQUETES TERRESTRES:CIENAGA - CALI </t>
  </si>
  <si>
    <t xml:space="preserve">TIQUETES TERRESTRES:CIENAGA - MANIZALEZ </t>
  </si>
  <si>
    <t xml:space="preserve">TIQUETES TERRESTRES:CIENAGA - ARMENIA </t>
  </si>
  <si>
    <t xml:space="preserve">TIQUETES TERRESTRES:CIENAGA - IBAGUE </t>
  </si>
  <si>
    <t xml:space="preserve">TIQUETES TERRESTRES:CIENAGA - NEIVA </t>
  </si>
  <si>
    <t xml:space="preserve">TIQUETES TERRESTRES:CIENAGA - PASTO </t>
  </si>
  <si>
    <t xml:space="preserve">TIQUETES TERRESTRES:CIENAGA - PEREIRA </t>
  </si>
  <si>
    <t xml:space="preserve">TIQUETES TERRESTRES:CIENAGA - BARRANQUILLA </t>
  </si>
  <si>
    <t xml:space="preserve">TIQUETES TERRESTRES:CIENAGA - CARTAGENA </t>
  </si>
  <si>
    <t xml:space="preserve">TIQUETES TERRESTRES:CIENAGA - VILLAVIVENCIO </t>
  </si>
  <si>
    <t xml:space="preserve">TIQUETES TERRESTRES:CIENAGA - FLORENCIA </t>
  </si>
  <si>
    <t xml:space="preserve">TIQUETES TERRESTRES:CIENAGA - POPAYAN </t>
  </si>
  <si>
    <t xml:space="preserve">TIQUETES TERRESTRES:CIENAGA - YOPAL </t>
  </si>
  <si>
    <t xml:space="preserve">TIQUETES TERRESTRES:CIENAGA - MONTERIA </t>
  </si>
  <si>
    <t xml:space="preserve">TIQUETES TERRESTRES:CIENAGA - SINCELEJO </t>
  </si>
  <si>
    <t xml:space="preserve">TIQUETES TERRESTRES:CIENAGA - QUIBDO </t>
  </si>
  <si>
    <t xml:space="preserve">TIQUETES TERRESTRES:CIENAGA - CAUCACIA </t>
  </si>
  <si>
    <t xml:space="preserve">TIQUETES TERRESTRES:CIENAGA - BOSCONIA </t>
  </si>
  <si>
    <t>TIQUETES TERRESTRES:CIENAGA - APARTADO</t>
  </si>
  <si>
    <t xml:space="preserve">TIQUETES TERRESTRES:CIENAGA - FUNDACION </t>
  </si>
  <si>
    <t>TIQUETES TERRESTRES:CIENAGA - MAICAO</t>
  </si>
  <si>
    <t xml:space="preserve">TIQUETES TERRESTRES:RIOHACHA  - CIENAGA </t>
  </si>
  <si>
    <t xml:space="preserve">TIQUETES TERRESTRES:VALLEDUPAR - CIENAGA </t>
  </si>
  <si>
    <t xml:space="preserve">TIQUETES TERRESTRES:BUCARAMANGA - CIENAGA </t>
  </si>
  <si>
    <t xml:space="preserve">TIQUETES TERRESTRES:MEDELLIN - CIENAGA </t>
  </si>
  <si>
    <t xml:space="preserve">TIQUETES TERRESTRES:BOGOTA - CIENAGA </t>
  </si>
  <si>
    <t xml:space="preserve">TIQUETES TERRESTRES:BARRANCABERMEJA - CIENAGA </t>
  </si>
  <si>
    <t xml:space="preserve">TIQUETES TERRESTRES:CUCUTA - CIENAGA </t>
  </si>
  <si>
    <t xml:space="preserve">TIQUETES TERRESTRES:CALI - CIENAGA </t>
  </si>
  <si>
    <t xml:space="preserve">TIQUETES TERRESTRES:MANIZALEZ - CIENAGA </t>
  </si>
  <si>
    <t xml:space="preserve">TIQUETES TERRESTRES:ARMENIA - CIENAGA </t>
  </si>
  <si>
    <t xml:space="preserve">TIQUETES TERRESTRES:IBAGUE - CIENAGA </t>
  </si>
  <si>
    <t xml:space="preserve">TIQUETES TERRESTRES:NEIVA - CIENAGA </t>
  </si>
  <si>
    <t xml:space="preserve">TIQUETES TERRESTRES:PASTO - CIENAGA </t>
  </si>
  <si>
    <t xml:space="preserve">TIQUETES TERRESTRES:PEREIRA - CIENAGA </t>
  </si>
  <si>
    <t xml:space="preserve">TIQUETES TERRESTRES:BARRANQUILLA - CIENAGA </t>
  </si>
  <si>
    <t xml:space="preserve">TIQUETES TERRESTRES:CARTAGENA - CIENAGA </t>
  </si>
  <si>
    <t xml:space="preserve">TIQUETES TERRESTRES:VILLAVIVENCIO - CIENAGA </t>
  </si>
  <si>
    <t xml:space="preserve">TIQUETES TERRESTRES:FLORENCIA - CIENAGA </t>
  </si>
  <si>
    <t xml:space="preserve">TIQUETES TERRESTRES:POPAYAN - CIENAGA </t>
  </si>
  <si>
    <t xml:space="preserve">TIQUETES TERRESTRES:YOPAL - CIENAGA </t>
  </si>
  <si>
    <t xml:space="preserve">TIQUETES TERRESTRES:MONTERIA - CIENAGA </t>
  </si>
  <si>
    <t xml:space="preserve">TIQUETES TERRESTRES:SINCELEJO - CIENAGA </t>
  </si>
  <si>
    <t xml:space="preserve">TIQUETES TERRESTRES:QUIBDO - CIENAGA </t>
  </si>
  <si>
    <t xml:space="preserve">TIQUETES TERRESTRES:CAUCACIA - CIENAGA </t>
  </si>
  <si>
    <t xml:space="preserve">TIQUETES TERRESTRES:BOSCONIA - CIENAGA </t>
  </si>
  <si>
    <t xml:space="preserve">TIQUETES TERRESTRES:APARTADO - CIENAGA </t>
  </si>
  <si>
    <t xml:space="preserve">TIQUETES TERRESTRES:FUNDACION - CIENAGA </t>
  </si>
  <si>
    <t xml:space="preserve">TIQUETES TERRESTRES:MAICAO - CIENAGA </t>
  </si>
  <si>
    <t xml:space="preserve">TIQUETES TERRESTRES: BUENAVISTA A MARTA SANTA  </t>
  </si>
  <si>
    <t xml:space="preserve">TIQUETES TERRESTRES: CAUCASIA A MARTA SANTA  </t>
  </si>
  <si>
    <t xml:space="preserve">TIQUETES TERRESTRES: CARTAGENA A MARTA SANTA  </t>
  </si>
  <si>
    <t xml:space="preserve">TIQUETES TERRESTRES: BANCO EL A MARTA SANTA  </t>
  </si>
  <si>
    <t xml:space="preserve">TIQUETES TERRESTRES: MAICAO A MARTA SANTA  </t>
  </si>
  <si>
    <t xml:space="preserve">TIQUETES TERRESTRES: BOLIVAR DE CARMEN EL A MARTA SANTA  </t>
  </si>
  <si>
    <t xml:space="preserve">TIQUETES TERRESTRES: MEDELLÍN A MARTA SANTA  </t>
  </si>
  <si>
    <t xml:space="preserve">TIQUETES TERRESTRES: FACATATIVÁ A MARTA SANTA  </t>
  </si>
  <si>
    <t xml:space="preserve">TIQUETES TERRESTRES: MONTERÍA A MARTA SANTA  </t>
  </si>
  <si>
    <t xml:space="preserve">TIQUETES TERRESTRES: OCAÑA A MARTA SANTA  </t>
  </si>
  <si>
    <t xml:space="preserve">TIQUETES TERRESTRES: FUNDACIÓN A MARTA SANTA  </t>
  </si>
  <si>
    <t xml:space="preserve">TIQUETES TERRESTRES: BOYACA PUERTO A MARTA SANTA  </t>
  </si>
  <si>
    <t xml:space="preserve">TIQUETES TERRESTRES: HONDA A MARTA SANTA  </t>
  </si>
  <si>
    <t xml:space="preserve">TIQUETES TERRESTRES: RIOHACHA A MARTA SANTA  </t>
  </si>
  <si>
    <t xml:space="preserve">TIQUETES TERRESTRES: DORADA LA A MARTA SANTA  </t>
  </si>
  <si>
    <t xml:space="preserve">TIQUETES TERRESTRES: SINCELEJO A MARTA SANTA  </t>
  </si>
  <si>
    <t xml:space="preserve">TIQUETES TERRESTRES: VALLEDUPAR A MARTA SANTA  </t>
  </si>
  <si>
    <t xml:space="preserve">TIQUETES TERRESTRES: AGUACHICA A VALLEDUPAR  </t>
  </si>
  <si>
    <t xml:space="preserve">TIQUETES TERRESTRES: ARMENIA A VALLEDUPAR  </t>
  </si>
  <si>
    <t xml:space="preserve">TIQUETES TERRESTRES: BARRANCABERMEJA A VALLEDUPAR  </t>
  </si>
  <si>
    <t xml:space="preserve">TIQUETES TERRESTRES: BOGOTÁ A VALLEDUPAR  </t>
  </si>
  <si>
    <t xml:space="preserve">TIQUETES TERRESTRES: BUGA A VALLEDUPAR  </t>
  </si>
  <si>
    <t xml:space="preserve">TIQUETES TERRESTRES: BARRANQUILLA A VALLEDUPAR  </t>
  </si>
  <si>
    <t xml:space="preserve">TIQUETES TERRESTRES: BUCARAMANGA A VALLEDUPAR  </t>
  </si>
  <si>
    <t xml:space="preserve">TIQUETES TERRESTRES: CALI A VALLEDUPAR  </t>
  </si>
  <si>
    <t xml:space="preserve">TIQUETES TERRESTRES: CARTAGENA A VALLEDUPAR  </t>
  </si>
  <si>
    <t xml:space="preserve">TIQUETES TERRESTRES:BARRANQUILLA A CIENAGA </t>
  </si>
  <si>
    <t xml:space="preserve">TIQUETES TERRESTRES: CIÉNAGA A VALLEDUPAR  </t>
  </si>
  <si>
    <t xml:space="preserve">TIQUETES TERRESTRES: CÚCUTA A VALLEDUPAR  </t>
  </si>
  <si>
    <t xml:space="preserve">TIQUETES TERRESTRES: BANCO EL A VALLEDUPAR  </t>
  </si>
  <si>
    <t xml:space="preserve">TIQUETES TERRESTRES: BOLIVAR DE CARMEN EL A VALLEDUPAR  </t>
  </si>
  <si>
    <t xml:space="preserve">TIQUETES TERRESTRES: FONSECA A VALLEDUPAR  </t>
  </si>
  <si>
    <t xml:space="preserve">TIQUETES TERRESTRES: HONDA A VALLEDUPAR  </t>
  </si>
  <si>
    <t xml:space="preserve">TIQUETES TERRESTRES: DORADA LA A VALLEDUPAR  </t>
  </si>
  <si>
    <t xml:space="preserve">TIQUETES TERRESTRES: MAICAO A VALLEDUPAR  </t>
  </si>
  <si>
    <t xml:space="preserve">TIQUETES TERRESTRES: MEDELLÍN A VALLEDUPAR  </t>
  </si>
  <si>
    <t xml:space="preserve">TIQUETES TERRESTRES: MONTERÍA A VALLEDUPAR  </t>
  </si>
  <si>
    <t xml:space="preserve">TIQUETES TERRESTRES: OCAÑA A VALLEDUPAR  </t>
  </si>
  <si>
    <t xml:space="preserve">TIQUETES TERRESTRES: PEREIRA A VALLEDUPAR  </t>
  </si>
  <si>
    <t xml:space="preserve">TIQUETES TERRESTRES: RIOHACHA A VALLEDUPAR  </t>
  </si>
  <si>
    <t xml:space="preserve">TIQUETES TERRESTRES: MARTA SANTA A VALLEDUPAR  </t>
  </si>
  <si>
    <t xml:space="preserve">TIQUETES TERRESTRES: SINCELEJO A VALLEDUPAR  </t>
  </si>
  <si>
    <t xml:space="preserve">TIQUETES TERRESTRES: TULUÁ A VALLEDUPAR  </t>
  </si>
  <si>
    <t>02-02-02-006-04</t>
  </si>
  <si>
    <t>TIQUETES  TERRESTRES BARRANQUILLA-BOGOTA</t>
  </si>
  <si>
    <t>TIQUETES  TERRESTRES BOGOTA - BARRANQUILLA</t>
  </si>
  <si>
    <t xml:space="preserve">TIQUETES  TERRESTRES  VALLEDUPAR - BUCARAMANGA </t>
  </si>
  <si>
    <t>TIQUETES  TERRESTRES  BUCARAMANGA VALLEDUPAR</t>
  </si>
  <si>
    <t xml:space="preserve">TIQUETES  TERRESTRES  BARRANQUILLA- VALLEDUPAR </t>
  </si>
  <si>
    <t>TIQUETES  TERRESTRES VALLEDUPAR - BARRANQUILLA</t>
  </si>
  <si>
    <t xml:space="preserve">TIQUETES  TERRESTRES BARRANQUILLA - SANTA MARTA </t>
  </si>
  <si>
    <t xml:space="preserve">TIQUETES  TERRESTRES SANTA MARTA - BARRANQUILLA </t>
  </si>
  <si>
    <t>TIQUETES  TERRESTRES BOSCONIA BARRANQUILLA</t>
  </si>
  <si>
    <t>TIQUETES  TERRESTRES BARRANQUILLA-BOSCONIA</t>
  </si>
  <si>
    <t>TIQUETES  TERRESTRES BARRANQUILLA-CIENAGA</t>
  </si>
  <si>
    <t>TIQUETES  TERRESTRES  CIENAGA-BARRANQUILLA</t>
  </si>
  <si>
    <t>SERVICIOS DE TRANSPORTE DE PASAJEROS (AEREOS)</t>
  </si>
  <si>
    <t>PASAJES AÉREOS BOGOTA -BARRANQUILLA</t>
  </si>
  <si>
    <t>PASAJES AÉREOS  BARRANQUILLA-BOGOTA</t>
  </si>
  <si>
    <t>PASAJES AÉREOS SANTA MARTA-BOGOTA</t>
  </si>
  <si>
    <t>PASAJES AÉREOS BOGOTA- SANTA MARTA</t>
  </si>
  <si>
    <t>PASAJES AÉREOS BOGOTA-VALLEDUPAR</t>
  </si>
  <si>
    <t>PASAJES AÉREOS VALLEDUPAR BOGOTA</t>
  </si>
  <si>
    <t>TIQUETES TERRESTRES : BARRANQUILLA-BOGOTA</t>
  </si>
  <si>
    <t>TIQUETES TERRESTRES: BOGOTA-BARRANQUILLA</t>
  </si>
  <si>
    <t>TIQUETES TERRESTRES: BARRANQUILLA-SANTA MARTA</t>
  </si>
  <si>
    <t>TIQUETES TERRESTRES: SANTA MARTA-BARRANQUILLA</t>
  </si>
  <si>
    <t>TIQUETES TERRESTRES: BARRANQUILLA-CARTAGENA</t>
  </si>
  <si>
    <t>TIQUETES TERRESTRES:CARTAGENA-BARRANQUILLA</t>
  </si>
  <si>
    <t>TIQUETES TERRESTRES: BARRANQUILLA-RIOACHA</t>
  </si>
  <si>
    <t>TIQUETES TERRESTRES: RIOACHA-BARRANQUILLA</t>
  </si>
  <si>
    <t>TIQUETES TERRESTRES: BARRANQUILLA-CUCUTA</t>
  </si>
  <si>
    <t>TIQUETES TERRESTRES: CUCUTA-BARRANQUILLA</t>
  </si>
  <si>
    <t>EQUIPOS GIMNASIO AL AIRE LIBRE: PRESS DE PIERNA O COLUMPIO REF PYG B07</t>
  </si>
  <si>
    <t>EQUIPOS GIMNASIO  AL AIRE LIBRE:BARRAS PARALELAS REF PYG B03</t>
  </si>
  <si>
    <t>EQUIPOS  GIMNASIO  AL AIRE LIBRE:BANCO ABDOMINAL REF PYG B01</t>
  </si>
  <si>
    <t>EQUIPOS  GIMNASIO  AL AIRE LIBRE: BARRAS HORIZONTALES REF PYG B02</t>
  </si>
  <si>
    <t>INSTALACION DE MAQUINAS BIOSALUDABLES</t>
  </si>
  <si>
    <t>SERVICIOS DE TRANSPORTE Y PASAJEROS (TERRESTRES)</t>
  </si>
  <si>
    <t>A-02-02-02-005-004</t>
  </si>
  <si>
    <t>SERVICIOS DE INSTALACIÓN</t>
  </si>
  <si>
    <t>QUÍMICOS BÁSICOS: ABONOS</t>
  </si>
  <si>
    <t>DDHH Y M AMB</t>
  </si>
  <si>
    <t>02-02-01-000-001</t>
  </si>
  <si>
    <t>PRODUCTOS DE LA AGRICULTURA Y LA HORTICULTURA: ÁRBOLES, ARBUSTOS</t>
  </si>
  <si>
    <t>02-02-02-009-004</t>
  </si>
  <si>
    <t>SERVICIOS DE ALCANTARILLADO, RECOLECCIÓN, TRATAMIENTO Y DISPOSICIÓN DE DESECHOS Y OTROS SERVICIOS DE SANEAMIENTO AMBIENTAL: FUMIGACIÓN</t>
  </si>
  <si>
    <t>PRODUCTOS METÁLICOS ELABORADOS (EXCEPTO MAQUINARIA Y EQUIPO) GIMNASIOS AL AIRE LIBRE</t>
  </si>
  <si>
    <t>SERVICIOS DE INSTALACION: INSTALACIÓN GIMNASIOS</t>
  </si>
  <si>
    <t>ABONOS ORGÁNICOS</t>
  </si>
  <si>
    <t>UREA</t>
  </si>
  <si>
    <t xml:space="preserve">KG </t>
  </si>
  <si>
    <t xml:space="preserve">OTROS FERTILIZANTES.  FERTILIZANTE HIDROGEL  POR KILOGRAMO </t>
  </si>
  <si>
    <t>PRODUCTOS DE LA AGRICULTURA Y LA HORTICULTURA</t>
  </si>
  <si>
    <t>A-02-02-01-000-001</t>
  </si>
  <si>
    <t>ÁRBOLES, ARBUSTOS Y VEGETALES NO MADERABLE</t>
  </si>
  <si>
    <t>ARBOLES FRUTALES</t>
  </si>
  <si>
    <t>SERVICIOS DE ALCANTARILLADO, RECOLECCIÓN, TRATAMIENTO Y DISPOSICIÓN DE DESECHOS Y OTROS SERVICIOS DE SANEAMIENTO AMBIENTAL</t>
  </si>
  <si>
    <t>A-02-02-02-009-004</t>
  </si>
  <si>
    <t>OTROS SERVICIOS DE PROTECCION DEL MEDIO AMBIENTE N.C.P. (SERVICIOS DE FUMIGACION ZONAS VERDES - CASAS FISCALES - DISPENSARIO MEDICO - COMANDO - ALOJAMIENTOS - CASINOS CANTON PARAISO</t>
  </si>
  <si>
    <t xml:space="preserve">Teniendo en cuenta la misionalidad  y que la asignación de recursos fiscales no es la suficiente para mitigar las necesidades, este Comando y sus Unidades plantean adquirir estos recursos a traves del Convenio de Colaboración entre el Ministerio de Defensa Nacional - Ejército Nacional - y la la empresa PROMIGAS, así: </t>
  </si>
  <si>
    <r>
      <t xml:space="preserve"> </t>
    </r>
    <r>
      <rPr>
        <b/>
        <sz val="12"/>
        <color theme="1"/>
        <rFont val="Arial"/>
        <family val="2"/>
      </rPr>
      <t xml:space="preserve">VIATICOS Y GASTOS DE VIAJE AL INTERIOR BIVER: </t>
    </r>
    <r>
      <rPr>
        <sz val="12"/>
        <color theme="1"/>
        <rFont val="Arial"/>
        <family val="2"/>
      </rPr>
      <t>Se requiere para apoyar al personal organico de la unidad para los diferentes necesidades que se puedan presentar y asi fortalecer la voluntad de lucha por medio del apoyo con pasajes terrestres.</t>
    </r>
  </si>
  <si>
    <r>
      <rPr>
        <b/>
        <sz val="12"/>
        <color theme="1"/>
        <rFont val="Arial"/>
        <family val="2"/>
      </rPr>
      <t>SERVICIOS DE ALOJAMIENTO; SERVICIOS DE SUMINISTRO DE COMIDAS Y BEBIDAS; SERVICIOS DE TRANSPORTE; Y SERVICIOS DE DISTRIBUCIÓN DE ELECTRICIDAD, GAS Y AGUA  (Pasajes Terrestres)</t>
    </r>
    <r>
      <rPr>
        <sz val="12"/>
        <color theme="1"/>
        <rFont val="Arial"/>
        <family val="2"/>
      </rPr>
      <t xml:space="preserve"> </t>
    </r>
    <r>
      <rPr>
        <b/>
        <sz val="12"/>
        <color theme="1"/>
        <rFont val="Arial"/>
        <family val="2"/>
      </rPr>
      <t xml:space="preserve">BAPOM2 : </t>
    </r>
    <r>
      <rPr>
        <sz val="12"/>
        <color theme="1"/>
        <rFont val="Arial"/>
        <family val="2"/>
      </rPr>
      <t>lo anterior se requiere para el bienestar del personal que integra la unidad táctica y de igual manera para realizar operaciones u órdenes emitidas por el Comando Superior.</t>
    </r>
  </si>
  <si>
    <r>
      <rPr>
        <b/>
        <sz val="12"/>
        <color theme="1"/>
        <rFont val="Arial"/>
        <family val="2"/>
      </rPr>
      <t>SERVICIOS DE ALOJAMIENTO; SERVICIOS DE SUMINISTRO DE COMIDAS Y BEBIDAS; SERVICIOS DE TRANSPORTE; Y SERVICIOS DE DISTRIBUCIÓN DE ELECTRICIDAD, GAS Y AGUA (Pasajes Aéreos) BAPOM</t>
    </r>
    <r>
      <rPr>
        <sz val="12"/>
        <color theme="1"/>
        <rFont val="Arial"/>
        <family val="2"/>
      </rPr>
      <t>: lo anterior se requiere para el bienestar del personal que integra la unidad táctica y de igual manera para realizar operaciones u órdenes emitidas por el Comando Superior.</t>
    </r>
  </si>
  <si>
    <r>
      <rPr>
        <b/>
        <sz val="12"/>
        <rFont val="Arial"/>
        <family val="2"/>
      </rPr>
      <t>DÉCIMA  BRIGADA:</t>
    </r>
    <r>
      <rPr>
        <sz val="12"/>
        <rFont val="Arial"/>
        <family val="2"/>
      </rPr>
      <t xml:space="preserve"> ACTIVOS FIJOS NO CLASIFICADOS COMO MAQUINARIA Y EQUIPO con el fin de mejorar y remodelar los puestos de trabajo, se requiere la adquisición de sillas para obtener una calidad laboral, ya que estas se encuentran deterioradas o en malas condiciones y es esencial para mejorar la postura y adaptación satisfactoria de las condiciones de trabajo, la adquisición de puestos de trabajo optmizará el uso del espacio actual, así como la necesidad de otorgar un ambiente de trabajo óptimo para las oficinas del Comando de la Brigada; las estanterías para el archivo, subsanará la necesidad de mantener los documentos del archivo en condiciones de almacenamiento estipuladas en la norma.  Adquirir pasajes aereos con el fin de mando y control para el personal del Estado Mayor de la Décima Brigada. AIRES ACONDICIONADOS: La adquisición de los aires acondicionados hace parte de la remodelacion de las oficinas, ya que se encuentran algunas pendientes por cambio, ya que los aires instalados cuentan con mas de 5 años de uso. 
</t>
    </r>
    <r>
      <rPr>
        <b/>
        <sz val="12"/>
        <rFont val="Arial"/>
        <family val="2"/>
      </rPr>
      <t/>
    </r>
  </si>
  <si>
    <r>
      <rPr>
        <b/>
        <sz val="12"/>
        <rFont val="Arial"/>
        <family val="2"/>
      </rPr>
      <t>El Batallón de Infantería Mecanizado N°6 “Cartagena”</t>
    </r>
    <r>
      <rPr>
        <sz val="12"/>
        <rFont val="Arial"/>
        <family val="2"/>
      </rPr>
      <t xml:space="preserve"> Con el fin de embellecer las instalaciones de la Unidad, se requiere el material de ferretería para el mantenimiento de la tienda del soldado, ya que las partidas no son suficientes para las necesidades que se presentan debido al deterioro por el clima de la región, además del sistema electrico se hace necesario el cambio de cableado y cajas, la griferia de los baños y los resanes necesarios en techos y paredes. PASAJES TERRESTRES en beneficio del Soldado para los desplazamientos en los permisos y/o licencias. PENDONES Y VALLAS CON TEMAS DE DDHH con el fin de ambientar al personal de conscriptos, toda vez que en la región se vive y se incorpora indigenas y se hace indispensable ser visual con estos temas para crear consiencia. MATERIAL DE INTENDENCIA se hace necesario contar con estos elementos, en razón a que el clima de la región desgasta rapidamente el material que se asigna y los recursos son escasos para estar dotando muy seguido al personal.   </t>
    </r>
  </si>
  <si>
    <t>02-01-01-004-10-04</t>
  </si>
  <si>
    <t xml:space="preserve">EQUIPO MILITAR Y DE SEGURIDAD: CASCOS </t>
  </si>
  <si>
    <t>02-02-01-002-008</t>
  </si>
  <si>
    <t>ARTICULOS TEXTILES (EXCEPTO PRENDAS DE VESTIR) CHALECOS MULTIPROPÓSITO</t>
  </si>
  <si>
    <t>02-02-01-003-06</t>
  </si>
  <si>
    <t>PRODUCTOS DE CAUCHO Y PLÁSTICO- CASCOS PM</t>
  </si>
  <si>
    <t>ARTICULOS TEXTILES (EXCEPTO PRENDAS DE VESTIR) HAMACAS- SOBRECARPAS-CHALECOS</t>
  </si>
  <si>
    <t>PRODUCTOS DE CAUCHO Y PLASTICO (COLCHONETAS)</t>
  </si>
  <si>
    <t>MAQUINARIA PARA USOS ESPECIALES: FILETEADORA</t>
  </si>
  <si>
    <t>02-02-01-004-004</t>
  </si>
  <si>
    <t>ARTÍCULOS TEXTILES (EXCEPTO PRENDAS DE VESTIR): HAMACAS</t>
  </si>
  <si>
    <t>ARTÍCULOS TEXTILES (EXCEPTO PRENDAS DE VESTIR): SINTELAS</t>
  </si>
  <si>
    <t>EQUIPO MILITAR Y DE SEGURIDAD</t>
  </si>
  <si>
    <t>A-02-01-01-004-10-04</t>
  </si>
  <si>
    <r>
      <t xml:space="preserve">CASCO BALISTICO OPS NIVEL
IIIA CERTIFICADO
• Casco ergonómico 100%
balístico.
• Materiales antibacteriales y
Refrigerante.
</t>
    </r>
    <r>
      <rPr>
        <b/>
        <sz val="10.5"/>
        <color theme="1"/>
        <rFont val="Arial"/>
        <family val="2"/>
      </rPr>
      <t>•  NTMD 0246-A3 (CASCO ASALTO RAPIDO)</t>
    </r>
    <r>
      <rPr>
        <sz val="10.5"/>
        <color theme="1"/>
        <rFont val="Arial"/>
        <family val="2"/>
      </rPr>
      <t xml:space="preserve">
➢ NIJ 0106.01
➢ HPW TP 0401.01B
➢ STANAG 2920
• Rieles Laterales
• Montaje Frontal
• Sistema de suspensión Pads
• Sistema BOA
• color verde</t>
    </r>
  </si>
  <si>
    <t>ARTÍCULOS TEXTILES (EXCEPTO PRENDAS DE VESTIR)</t>
  </si>
  <si>
    <t xml:space="preserve"> 02-02-01-002-007</t>
  </si>
  <si>
    <t xml:space="preserve">CLASIFICADOR POR OBJETO DEL GASTO 
</t>
  </si>
  <si>
    <t>A- 02-02-01-002-007</t>
  </si>
  <si>
    <t>SINTELAS : BROCHE TIPO CAZUELA DE DOBLE SERVICIO,BORCHE QUE TIENE FUNCION DE MACHO POR UN LADO Y DE HEMBRA POR OTRO,  COSTURA DE REFUERZO,IMPERMEABILIDAD PROPIEDAD O ACABADO DADO A UNO O VARIOS COMPONENTES DE UN ELEMENTO QUE CONSISTE EN IMPEDIR QUE EL AGUA TRASPASE, TELA TIPO MILITAR, EGÚN NORMA TECNICA NTMD-0171-A02 VERDE MILITAR</t>
  </si>
  <si>
    <t>2712001</t>
  </si>
  <si>
    <t>HAMACAS CON TOLDILLO COLOR VERDE MILITAR SEGÚN NTMD 0185-A2</t>
  </si>
  <si>
    <t xml:space="preserve">NOMBRE CUENTA
</t>
  </si>
  <si>
    <t>DOTACIÓN (PRENDAS DE VESTIR Y CALZADO)</t>
  </si>
  <si>
    <t>PARES</t>
  </si>
  <si>
    <t>A-02-02-01-002-008</t>
  </si>
  <si>
    <t>BUFANDA BLANCA</t>
  </si>
  <si>
    <t>GUANTES DE ALGODON BLANCOS</t>
  </si>
  <si>
    <t>CODERA NEGRA</t>
  </si>
  <si>
    <t>RODILLERA NEGRA</t>
  </si>
  <si>
    <t>POLAINAS BLANCAS</t>
  </si>
  <si>
    <t>TEXTILES NO TEJIDOS REATA BLANCA</t>
  </si>
  <si>
    <t>TEXTILES NO TEJIDOS REATA NEGRA</t>
  </si>
  <si>
    <t>A-02-02-01-002-007</t>
  </si>
  <si>
    <t>ARTICULOS TEXTILES (EXCEPTO PRENDAS DE VESTIR)</t>
  </si>
  <si>
    <t xml:space="preserve">CHALECO MULTIPROPOSITO NTMD-0253    </t>
  </si>
  <si>
    <t>CASCOS PM NTMD-0258</t>
  </si>
  <si>
    <t>02-01-01-004-004</t>
  </si>
  <si>
    <t>MAQUINARIA N.C.P. PARA TEXTILES (FILETEADORA INDUSTRIAL)</t>
  </si>
  <si>
    <t>PARTÍCULOS TEXTILES (EXCEPTO PRENDAS DE VESTIR)</t>
  </si>
  <si>
    <t>HAMACA CON TOLDILLO  NTDM 0185-A3</t>
  </si>
  <si>
    <t>SOBRECARPAS NTMD-0171-A2</t>
  </si>
  <si>
    <t>CHALECO MULTIPROPOSITO NTMD-0253    VERDE MILITAR</t>
  </si>
  <si>
    <t xml:space="preserve">A-02-02-01-003  </t>
  </si>
  <si>
    <t>PRODUCTOS DE CAUCHO Y PLASTICO</t>
  </si>
  <si>
    <t>COLCHONETA DE CAMPAÑA</t>
  </si>
  <si>
    <t>TOTAL CONVENIO</t>
  </si>
  <si>
    <t>TOTAL FORTALECIMIENTO INSTITUCIONAL Y GASTOS DE FUNCIONAMIENTO</t>
  </si>
  <si>
    <t>DESCRIPCIÓN: Materiales de construccíon y elementos de ferretería con destino a la tienda del soldado BICAR</t>
  </si>
  <si>
    <t>Tipo de Infraestructura: Edificación</t>
  </si>
  <si>
    <t>Número de inventario: 8004030000000000001414366</t>
  </si>
  <si>
    <t>Centro de Costo: 3M1E168100</t>
  </si>
  <si>
    <t>Nombre del bien: TIENDA DEL SODADO BICAR</t>
  </si>
  <si>
    <t>Denominación del activo fijo:TIENDA DEL SOLDADO</t>
  </si>
  <si>
    <t>Funcionalidad: BRINDAR BIENESTAR Y RECREACIÓN DE LOS SOLDADOS DEL BATALLÓN</t>
  </si>
  <si>
    <t>Necesidad: Mantenimiento</t>
  </si>
  <si>
    <t>Último mantenimiento: Diciembre / 2008</t>
  </si>
  <si>
    <t>Vetustez: 36 años</t>
  </si>
  <si>
    <t>Año de construido: 01/01/1985</t>
  </si>
  <si>
    <t>Presupuesto asignado: $36.640.133</t>
  </si>
  <si>
    <t xml:space="preserve">Actividades de mantenimiento a realizar: </t>
  </si>
  <si>
    <t>Mantenimiento de la estructura del techo y resane de goteras.</t>
  </si>
  <si>
    <t>Mantenimiento y pintura de las paredes de la edificación.</t>
  </si>
  <si>
    <t xml:space="preserve"> TIQUETES TERRESTRES:  TUNJA A BUCARAMANGA  </t>
  </si>
  <si>
    <t>PLAN DE NECESIDADES No. ______________________    QUE EMITE EL COMANDO DE LA PRIMERA DIVISIÓN, PARA LA EJECUCIÓN DE LOS APORTES EN ESPECIE OTORGADO MEDIANTE EL CONVENIO DE COLABORACIÓN QUE SE SUSCRIBIRÁ ENTRE EL MINISTERIO DE DEFENSA NACIONAL - EJÉRCITO NACIONAL Y LA EMPRESA PROMIGAS S. A. E.S.P., EN LA VIGENCIA 2021.</t>
  </si>
  <si>
    <t xml:space="preserve">DOTACIÓN (PRENDAS DE VESTIR Y CALZADO): BUFANDAS, RODILLERAS, POLAINAS. </t>
  </si>
  <si>
    <t>ARTÍCULOS TEXTILES (EXCEPTO PRENDAS DE VESTIR) (CHALECOS DIEZ PROVEEDORES )</t>
  </si>
  <si>
    <t>se agregó</t>
  </si>
  <si>
    <t>se aumentó. ESTABA EN 12.000.000</t>
  </si>
  <si>
    <t>PRODUCTOS ALIMENTICIOS, BEBIDAS Y TABACO; TEXTILES, PRENDAS DE VESTIR Y PRODUCTOS DE CUERO
A-02-02-01-002</t>
  </si>
  <si>
    <t>2719099</t>
  </si>
  <si>
    <t>CHALECO PARA DIEZ PROVEEDORES DE MUNICIÓN – CODIGO DE LA NORMA TECNICA - NTMD-0253</t>
  </si>
  <si>
    <t>elemento nuevo</t>
  </si>
  <si>
    <t>se duplicaron cantidades y valores</t>
  </si>
  <si>
    <t xml:space="preserve">CÓDIGO MATERIAL SAP </t>
  </si>
  <si>
    <t xml:space="preserve">Ciudad: </t>
  </si>
  <si>
    <t xml:space="preserve">Departamento: </t>
  </si>
  <si>
    <t xml:space="preserve">Fecha: </t>
  </si>
  <si>
    <t>UNIDAD ( DE ACUERDO A LINEAMIENTOS DE JEMPP)</t>
  </si>
  <si>
    <r>
      <t xml:space="preserve">PLAN DE INVERSIÓN No. ____________ QUE EMITE EL </t>
    </r>
    <r>
      <rPr>
        <b/>
        <sz val="12"/>
        <color rgb="FFFF0000"/>
        <rFont val="Arial"/>
        <family val="2"/>
      </rPr>
      <t>UNIDAD (DE ACUERDO A LINEAMIENTOS DE JEMPP)</t>
    </r>
    <r>
      <rPr>
        <b/>
        <sz val="12"/>
        <rFont val="Arial"/>
        <family val="2"/>
      </rPr>
      <t xml:space="preserve"> DEL EJÉRCITO NACIONAL, PARA LA EJECUCIÓN DE LOS APORTES  ENTREGADOS MEDIANTE EL CONVENIO DE COLABORACIÓN N° ___________, CELEBRADO ENTRE EL MINISTERIO DE DEFENSA NACIONAL - EJÉRCITO NACIONAL Y LA EMPRESA</t>
    </r>
    <r>
      <rPr>
        <b/>
        <sz val="12"/>
        <color rgb="FFFF0000"/>
        <rFont val="Arial"/>
        <family val="2"/>
      </rPr>
      <t xml:space="preserve"> (COMPLETAR)</t>
    </r>
    <r>
      <rPr>
        <b/>
        <sz val="12"/>
        <rFont val="Arial"/>
        <family val="2"/>
      </rPr>
      <t xml:space="preserve"> PARA LA VIGENCIA 202X</t>
    </r>
  </si>
  <si>
    <t>3.1. JUSTIFICACIÓN DE LA NECESIDAD</t>
  </si>
  <si>
    <t>Se debe incluir los lineamientos emitidos por JEMPP (circular) con base en los cuales se acordaron la destinación de los aportes en el convenio.</t>
  </si>
  <si>
    <t>ARTICULO PRESUPUESTAL  (SIIF NACIÓN)</t>
  </si>
  <si>
    <t>DESCRIPCIÓN DEL RUBRO</t>
  </si>
  <si>
    <t>UNIDAD BENEFICIADA</t>
  </si>
  <si>
    <t>BASPC</t>
  </si>
  <si>
    <t>3.1.2 Relaciones Bienes y Servicios a adquirir</t>
  </si>
  <si>
    <t>NECESIDAD</t>
  </si>
  <si>
    <t xml:space="preserve">CÓDIGO OTAN - NOC </t>
  </si>
  <si>
    <t xml:space="preserve">CÓDIGO ENCONTRADO EN LA PAGINA DEL DANE (CLASIFICACIÓN CENTRAL DE PRODUCTOS CPC </t>
  </si>
  <si>
    <t>SE DEBE ESPECIFICAR EL NOMBRE Y LA NORMA, FICHA O ESPECIFICACIONES TÉCNICAS CUANDO APLIQUE, Y EN EL CASO DE QUE NO CUENTE CON ALGUNA DE ESTAS SE DEBE HACER UNA DESCRIPCION DETALLADA DEL BIEN O SERVICIO A ADQUIRIR.</t>
  </si>
  <si>
    <t>PATRONES DE MEDIDA (UNA CANTIDAD ESTANDARIZADA DE UNA DETERMINADA MAGNITUD FISICA)</t>
  </si>
  <si>
    <t>EXISTENCIAS RELACIONADAS EN SAP - SILOG</t>
  </si>
  <si>
    <t>NECESIDAD REAL DE LA UNIDAD (LO QUE REQUIERE LA UNIDAD)</t>
  </si>
  <si>
    <t>ES LA RESTA ENTRE (LAS EXISTENCIAS Y LA NECESIDAD)</t>
  </si>
  <si>
    <t>CÓDIGOS UNSPSC CATALOGACIÓN DE BIENES Y SERVICIOS ENCONTRADOS EN LA PAGINA DE COLOMBIA COMPRA EFICIENTE</t>
  </si>
  <si>
    <t>CÓDIGO DE MATERIAL SAP NUMERO RELACIONADO DEL BIEN EN SAP</t>
  </si>
  <si>
    <t>CÓDIGO OTAN - NOC DE ACUERDO A LA DIRECTIVA PERMANENTE No. 34/2018</t>
  </si>
  <si>
    <t>Amortiguador delantero para Volqueta</t>
  </si>
  <si>
    <t>SIN CREAR</t>
  </si>
  <si>
    <r>
      <t xml:space="preserve">LINEA DE INVERSIÓN: </t>
    </r>
    <r>
      <rPr>
        <b/>
        <sz val="12"/>
        <color rgb="FFFF0000"/>
        <rFont val="Arial"/>
        <family val="2"/>
      </rPr>
      <t>DE ACUERDO A LO REGISTRADO EN EL CONVENIO Y EL PLAN DE NECESIDADES</t>
    </r>
  </si>
  <si>
    <r>
      <rPr>
        <b/>
        <sz val="12"/>
        <color theme="1"/>
        <rFont val="Arial"/>
        <family val="2"/>
      </rPr>
      <t>DESCRIPCIÓN DEL BIEN Y/O EQUIPO:</t>
    </r>
    <r>
      <rPr>
        <sz val="12"/>
        <color theme="1"/>
        <rFont val="Arial"/>
        <family val="2"/>
      </rPr>
      <t xml:space="preserve">  </t>
    </r>
    <r>
      <rPr>
        <sz val="12"/>
        <color rgb="FFFF0000"/>
        <rFont val="Arial"/>
        <family val="2"/>
      </rPr>
      <t xml:space="preserve"> MAQUINARIA LINEA AMARILLA  - VOLQUETA MODELO 2010 AL 2015
</t>
    </r>
    <r>
      <rPr>
        <b/>
        <sz val="12"/>
        <rFont val="Arial"/>
        <family val="2"/>
      </rPr>
      <t>No. SERIE: 
PLACA MILITAR: (SI APLICA)
PLACA CIVIL: (SI APLICA)
IDENTIFICACION DEL ACTIVO FIJO</t>
    </r>
    <r>
      <rPr>
        <sz val="12"/>
        <color theme="1"/>
        <rFont val="Arial"/>
        <family val="2"/>
      </rPr>
      <t>:</t>
    </r>
    <r>
      <rPr>
        <sz val="12"/>
        <color rgb="FFFF0000"/>
        <rFont val="Arial"/>
        <family val="2"/>
      </rPr>
      <t xml:space="preserve"> K 10160 - K 13380 - K 12154</t>
    </r>
    <r>
      <rPr>
        <sz val="12"/>
        <color theme="1"/>
        <rFont val="Arial"/>
        <family val="2"/>
      </rPr>
      <t xml:space="preserve">
</t>
    </r>
    <r>
      <rPr>
        <b/>
        <sz val="12"/>
        <color theme="1"/>
        <rFont val="Arial"/>
        <family val="2"/>
      </rPr>
      <t>NUMERO DEL ACTIVO FIJO:</t>
    </r>
    <r>
      <rPr>
        <sz val="12"/>
        <color theme="1"/>
        <rFont val="Arial"/>
        <family val="2"/>
      </rPr>
      <t xml:space="preserve"> </t>
    </r>
    <r>
      <rPr>
        <sz val="12"/>
        <color rgb="FFFF0000"/>
        <rFont val="Arial"/>
        <family val="2"/>
      </rPr>
      <t>(Número relacionado en SAP): 16750001319 - 16750001320 - 16750001335</t>
    </r>
    <r>
      <rPr>
        <sz val="12"/>
        <color theme="1"/>
        <rFont val="Arial"/>
        <family val="2"/>
      </rPr>
      <t xml:space="preserve">
</t>
    </r>
    <r>
      <rPr>
        <b/>
        <sz val="12"/>
        <color theme="1"/>
        <rFont val="Arial"/>
        <family val="2"/>
      </rPr>
      <t>CENTRO DE COSTOS:</t>
    </r>
  </si>
  <si>
    <t xml:space="preserve">Especificaciones técnicas adicionales de los bienes o servicios a adquirír, en las cuales se definen las normas y procedimientos que deben cumplir. </t>
  </si>
  <si>
    <t>3.2. TIEMPO DE EJECUCIÓN</t>
  </si>
  <si>
    <t>PLAN DE INVERSIÓN CONVENIOS 
(APORTES EN DINERO)</t>
  </si>
  <si>
    <t xml:space="preserve">Tiempor estimado para la entrega de los bienes o serviciose, los que en todo caso, no deben superar el plazo de vigencia del convenio de colaboración. </t>
  </si>
  <si>
    <t xml:space="preserve">3.3. LUGAR DE ENTREGA </t>
  </si>
  <si>
    <t>Dirección, Ciudad y Centro de costos del almacén</t>
  </si>
  <si>
    <t>2. Ley 1150 de 2007</t>
  </si>
  <si>
    <t>3. Ley 1437 de 2011</t>
  </si>
  <si>
    <t xml:space="preserve">1. Ley 80 de 1993 </t>
  </si>
  <si>
    <t>4. Decreto 1082 de 2015</t>
  </si>
  <si>
    <t>5.   Manual de Contratación del Ministerio de Defensa Nacional</t>
  </si>
  <si>
    <t>6. Catalogo de clasificación Presupuestal - CCP del Ministerio de Hacienda y Crédito Público</t>
  </si>
  <si>
    <t>7.  Demas que la Unidad considere pertinente</t>
  </si>
  <si>
    <t xml:space="preserve">4. NORMAS, CRITERIOS Y POLÌTICAS ADMINISTRATIVAS </t>
  </si>
  <si>
    <t>Cargo</t>
  </si>
  <si>
    <t>Elaboró:</t>
  </si>
  <si>
    <t>GRADO NOMBRES Y APELLIDOS</t>
  </si>
  <si>
    <t xml:space="preserve">5. INSTRUCCIONES DE COORDINACIÓN. </t>
  </si>
  <si>
    <t>* Lineamientos de JEMPP (Circual por vigencia)</t>
  </si>
  <si>
    <t>* Convenio de colaboración No. (COMPLETAR) suscrito entre el MDN-CGFM-EJC y (COMPLETAR NOMBRE DE LA EMPRESA)</t>
  </si>
  <si>
    <t xml:space="preserve">Grado, Nombres y Apellidos </t>
  </si>
  <si>
    <t xml:space="preserve">3.1.1 Linea de inversión - rubro presupuestal </t>
  </si>
  <si>
    <t xml:space="preserve">LÍNEA DE INVERSIÓN </t>
  </si>
  <si>
    <t>VALOR POR ARTÍCULO PRESUPUESTAL</t>
  </si>
  <si>
    <t>VALOR POR LÌNEA DE INVERSIÓN</t>
  </si>
  <si>
    <t>3.1.4 Especificaciones Técnicas Adicionales</t>
  </si>
  <si>
    <t>3.1.5 Priorización de necesidades</t>
  </si>
  <si>
    <r>
      <rPr>
        <sz val="12"/>
        <rFont val="Arial"/>
        <family val="2"/>
      </rPr>
      <t xml:space="preserve">El Ejército Nacional conduce operaciones militares orientadas a defender la soberanía, la independencia y la integridad territorial y proteger a la población civil y los recursos privados y estatales para contribuir a generar un ambiente de paz, seguridad y desarrollo, que garantice el orden constitucional de la nación. En razón a ello y con el fin de colaborar con el cumplimieno de la misión, la empresa </t>
    </r>
    <r>
      <rPr>
        <sz val="12"/>
        <color rgb="FFFF0000"/>
        <rFont val="Arial"/>
        <family val="2"/>
      </rPr>
      <t xml:space="preserve">COMPLETAR </t>
    </r>
    <r>
      <rPr>
        <sz val="12"/>
        <rFont val="Arial"/>
        <family val="2"/>
      </rPr>
      <t>entregará aportes tendientes a satisfacer las  necesidades registradas en en el presente plan.</t>
    </r>
  </si>
  <si>
    <t>SUBNIVEL</t>
  </si>
  <si>
    <t xml:space="preserve">Adquisición de bienes y servicios </t>
  </si>
  <si>
    <t>Adquisición de Activos no financieros</t>
  </si>
  <si>
    <t>Adquisición diferentes activos</t>
  </si>
  <si>
    <r>
      <t>Mediante el Convenio de colaboracion No.</t>
    </r>
    <r>
      <rPr>
        <sz val="12"/>
        <color rgb="FFFF0000"/>
        <rFont val="Arial"/>
        <family val="2"/>
      </rPr>
      <t>(COMPLETAR)</t>
    </r>
    <r>
      <rPr>
        <sz val="12"/>
        <rFont val="Arial"/>
        <family val="2"/>
      </rPr>
      <t xml:space="preserve"> celebrado entre el Ministerio de Defensa Nacional - Fuerzas Militares - Ejército Nacional y la empresa</t>
    </r>
    <r>
      <rPr>
        <sz val="12"/>
        <color rgb="FFFF0000"/>
        <rFont val="Arial"/>
        <family val="2"/>
      </rPr>
      <t xml:space="preserve"> (COMPLETAR)</t>
    </r>
    <r>
      <rPr>
        <sz val="12"/>
        <rFont val="Arial"/>
        <family val="2"/>
      </rPr>
      <t>, se acuerdan la entrega de aportes en dinero que deben ejecutarse por intermedio de la Central Administrativa Especializada CENAC de Convenios,</t>
    </r>
    <r>
      <rPr>
        <sz val="12"/>
        <color rgb="FFFF0000"/>
        <rFont val="Arial"/>
        <family val="2"/>
      </rPr>
      <t xml:space="preserve"> </t>
    </r>
    <r>
      <rPr>
        <sz val="12"/>
        <rFont val="Arial"/>
        <family val="2"/>
      </rPr>
      <t xml:space="preserve">de acuerdo al plan de necesidades avalado por el señor Mayor General Segundo Comandante del Ejército Nacional y hace parte del referido convenio, el cual se pretende detallar en el presente plan de inversión. 
</t>
    </r>
  </si>
  <si>
    <t xml:space="preserve">PRODUCTOS METÁLICOS
ELABORADOS (EXCEPTO MAQUINARIA
Y EQUIPO) </t>
  </si>
  <si>
    <t>PRODUCTOS METÁLICOS ELABORADOS (EXCEPTO MAQUINARIA Y EQUIPO) 
A-02-02-01-004-002</t>
  </si>
  <si>
    <r>
      <t xml:space="preserve">SUBNIVEL - RUBRO PRESUPUESTAL: </t>
    </r>
    <r>
      <rPr>
        <b/>
        <sz val="12"/>
        <color rgb="FFFF0000"/>
        <rFont val="Arial"/>
        <family val="2"/>
      </rPr>
      <t>DE ACUERDO A LO REGISTRADO EN EL CONVENIO Y EL PLAN DE NECESIDADES</t>
    </r>
  </si>
  <si>
    <t>Dado el caso de que el aporte no sea suficiente se debe priorizar las necesidades</t>
  </si>
  <si>
    <t>Los aquí firmantes, entregarán a la DICCO para su revisión y posterior aprobación por parte del Comité de Coordinación. Una vez, aprobado por el Comité de Coordinación, el/ los supervisor(es) especìficos, llevarán a cabo las coordinaciones pertinentes, con la empresa, CENAC (COMPLETAR), almacenistas y demás personal que participa en el proceso de entrega y ejecución de los aportes. El supervisor específico, entregará los soportes documentales que certifiquen la entrega y contabilización de los aportes a la DICCO.</t>
  </si>
  <si>
    <t xml:space="preserve">6. ANTECEDENTES DOCUMENTALES. </t>
  </si>
  <si>
    <t xml:space="preserve">7. FIRMAS. </t>
  </si>
  <si>
    <r>
      <t xml:space="preserve">Pág. </t>
    </r>
    <r>
      <rPr>
        <sz val="10"/>
        <color theme="1"/>
        <rFont val="Arial"/>
        <family val="2"/>
      </rPr>
      <t>1 de 1</t>
    </r>
  </si>
  <si>
    <r>
      <t xml:space="preserve">Código: </t>
    </r>
    <r>
      <rPr>
        <sz val="10"/>
        <color theme="1"/>
        <rFont val="Arial"/>
        <family val="2"/>
      </rPr>
      <t>FO-SECEJ-COFIP-1982</t>
    </r>
  </si>
  <si>
    <r>
      <t xml:space="preserve">Versión: </t>
    </r>
    <r>
      <rPr>
        <sz val="10"/>
        <color theme="1"/>
        <rFont val="Arial"/>
        <family val="2"/>
      </rPr>
      <t>1</t>
    </r>
  </si>
  <si>
    <r>
      <t xml:space="preserve">Fecha de emisión: </t>
    </r>
    <r>
      <rPr>
        <sz val="10"/>
        <color theme="1"/>
        <rFont val="Arial"/>
        <family val="2"/>
      </rPr>
      <t>2026-05-08</t>
    </r>
  </si>
  <si>
    <t>MINISTERIO DE DEFENSA NACIONAL
COMANDO GENERAL FUERZAS MILITARES
EJÉRCITO NACIONAL
COMANDO FINANCIERO Y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</si>
</sst>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2" formatCode="_-&quot;$&quot;* #,##0_-;\-&quot;$&quot;* #,##0_-;_-&quot;$&quot;* &quot;-&quot;_-;_-@_-"/>
    <numFmt numFmtId="41" formatCode="_-* #,##0_-;\-* #,##0_-;_-* &quot;-&quot;_-;_-@_-"/>
    <numFmt numFmtId="164" formatCode="&quot;$&quot;\ #,##0;\-&quot;$&quot;\ #,##0"/>
    <numFmt numFmtId="165" formatCode="&quot;$&quot;\ #,##0;[Red]\-&quot;$&quot;\ #,##0"/>
    <numFmt numFmtId="166" formatCode="&quot;$&quot;\ #,##0.00;\-&quot;$&quot;\ #,##0.00"/>
    <numFmt numFmtId="167" formatCode="_-&quot;$&quot;\ * #,##0.00_-;\-&quot;$&quot;\ * #,##0.00_-;_-&quot;$&quot;\ * &quot;-&quot;??_-;_-@_-"/>
    <numFmt numFmtId="168" formatCode="&quot;$&quot;\ #,##0.00_);\(&quot;$&quot;\ #,##0.00\)"/>
    <numFmt numFmtId="169" formatCode="_(&quot;$&quot;\ * #,##0.00_);_(&quot;$&quot;\ * \(#,##0.00\);_(&quot;$&quot;\ * &quot;-&quot;??_);_(@_)"/>
    <numFmt numFmtId="170" formatCode="_(* #,##0.00_);_(* \(#,##0.00\);_(* &quot;-&quot;??_);_(@_)"/>
    <numFmt numFmtId="171" formatCode="_-* #,##0.00\ _P_t_s_-;\-* #,##0.00\ _P_t_s_-;_-* &quot;-&quot;??\ _P_t_s_-;_-@_-"/>
    <numFmt numFmtId="172" formatCode="_-[$$-240A]\ * #,##0.00_-;\-[$$-240A]\ * #,##0.00_-;_-[$$-240A]\ * &quot;-&quot;??_-;_-@_-"/>
    <numFmt numFmtId="173" formatCode="[$$-240A]\ #,##0.00;\-[$$-240A]\ #,##0.00"/>
    <numFmt numFmtId="174" formatCode="00"/>
    <numFmt numFmtId="175" formatCode="000"/>
    <numFmt numFmtId="176" formatCode="_-[$$-240A]* #,##0_-;\-[$$-240A]* #,##0_-;_-[$$-240A]* &quot;-&quot;??_-;_-@_-"/>
    <numFmt numFmtId="177" formatCode="_-&quot;$&quot;\ * #,##0.00_-;\-&quot;$&quot;\ * #,##0.00_-;_-&quot;$&quot;\ * &quot;-&quot;_-;_-@_-"/>
    <numFmt numFmtId="178" formatCode="_-&quot;$&quot;* #,##0.00_-;\-&quot;$&quot;* #,##0.00_-;_-&quot;$&quot;* &quot;-&quot;_-;_-@_-"/>
    <numFmt numFmtId="179" formatCode="_-* #,##0\ _€_-;\-* #,##0\ _€_-;_-* &quot;-&quot;??\ _€_-;_-@_-"/>
    <numFmt numFmtId="180" formatCode="_ [$€-2]\ * #,##0.00_ ;_ [$€-2]\ * \-#,##0.00_ ;_ [$€-2]\ * &quot;-&quot;??_ "/>
    <numFmt numFmtId="181" formatCode="&quot;$&quot;\ #,##0.00"/>
    <numFmt numFmtId="182" formatCode="&quot;$&quot;\ #,##0"/>
  </numFmts>
  <fonts count="67">
    <font>
      <sz val="11"/>
      <color theme="1"/>
      <name val="Calibri"/>
      <family val="2"/>
      <scheme val="minor"/>
    </font>
    <font>
      <sz val="11"/>
      <color theme="1"/>
      <name val="Calibri"/>
      <family val="2"/>
      <scheme val="minor"/>
    </font>
    <font>
      <sz val="12"/>
      <color theme="1"/>
      <name val="Arial"/>
      <family val="2"/>
    </font>
    <font>
      <sz val="10"/>
      <name val="Arial"/>
      <family val="2"/>
    </font>
    <font>
      <sz val="10"/>
      <name val="Helv"/>
      <charset val="204"/>
    </font>
    <font>
      <u/>
      <sz val="11"/>
      <color theme="10"/>
      <name val="Calibri"/>
      <family val="2"/>
      <scheme val="minor"/>
    </font>
    <font>
      <sz val="12"/>
      <color rgb="FFFF0000"/>
      <name val="Arial"/>
      <family val="2"/>
    </font>
    <font>
      <sz val="7"/>
      <color theme="1"/>
      <name val="Calibri"/>
      <family val="2"/>
      <scheme val="minor"/>
    </font>
    <font>
      <sz val="12"/>
      <color theme="1"/>
      <name val="Calibri"/>
      <family val="2"/>
      <scheme val="minor"/>
    </font>
    <font>
      <u/>
      <sz val="12"/>
      <color theme="10"/>
      <name val="Arial"/>
      <family val="2"/>
    </font>
    <font>
      <b/>
      <sz val="10.5"/>
      <name val="Arial"/>
      <family val="2"/>
    </font>
    <font>
      <sz val="10.5"/>
      <color theme="1"/>
      <name val="Arial"/>
      <family val="2"/>
    </font>
    <font>
      <b/>
      <u/>
      <sz val="10.5"/>
      <color theme="1"/>
      <name val="Arial"/>
      <family val="2"/>
    </font>
    <font>
      <b/>
      <u/>
      <sz val="10.5"/>
      <color rgb="FFFF0000"/>
      <name val="Arial"/>
      <family val="2"/>
    </font>
    <font>
      <b/>
      <sz val="10.5"/>
      <color rgb="FFFF0000"/>
      <name val="Arial"/>
      <family val="2"/>
    </font>
    <font>
      <sz val="10.5"/>
      <name val="Arial"/>
      <family val="2"/>
    </font>
    <font>
      <b/>
      <sz val="10.5"/>
      <color theme="1"/>
      <name val="Arial"/>
      <family val="2"/>
    </font>
    <font>
      <sz val="10.5"/>
      <color rgb="FFFF0000"/>
      <name val="Arial"/>
      <family val="2"/>
    </font>
    <font>
      <sz val="10.5"/>
      <color indexed="8"/>
      <name val="Arial"/>
      <family val="2"/>
    </font>
    <font>
      <sz val="10.5"/>
      <color rgb="FF000000"/>
      <name val="Arial"/>
      <family val="2"/>
    </font>
    <font>
      <b/>
      <sz val="10.5"/>
      <color indexed="8"/>
      <name val="Arial"/>
      <family val="2"/>
    </font>
    <font>
      <b/>
      <sz val="10.5"/>
      <color rgb="FF000000"/>
      <name val="Arial"/>
      <family val="2"/>
    </font>
    <font>
      <sz val="10.5"/>
      <color theme="0"/>
      <name val="Arial"/>
      <family val="2"/>
    </font>
    <font>
      <u/>
      <sz val="10.5"/>
      <color theme="10"/>
      <name val="Arial"/>
      <family val="2"/>
    </font>
    <font>
      <sz val="10"/>
      <color theme="1"/>
      <name val="Arial"/>
      <family val="2"/>
    </font>
    <font>
      <b/>
      <sz val="12"/>
      <color theme="1"/>
      <name val="Arial"/>
      <family val="2"/>
    </font>
    <font>
      <sz val="12"/>
      <name val="Arial"/>
      <family val="2"/>
    </font>
    <font>
      <b/>
      <sz val="9"/>
      <color theme="1"/>
      <name val="Calibri"/>
      <family val="2"/>
      <scheme val="minor"/>
    </font>
    <font>
      <sz val="11"/>
      <color theme="1"/>
      <name val="Arial"/>
      <family val="2"/>
    </font>
    <font>
      <sz val="10"/>
      <color theme="1"/>
      <name val="Arial Narrow"/>
      <family val="2"/>
    </font>
    <font>
      <sz val="11"/>
      <color indexed="8"/>
      <name val="Calibri"/>
      <family val="2"/>
    </font>
    <font>
      <sz val="10"/>
      <color rgb="FF000000"/>
      <name val="Arial"/>
      <family val="2"/>
    </font>
    <font>
      <sz val="10"/>
      <color theme="0"/>
      <name val="Arial"/>
      <family val="2"/>
    </font>
    <font>
      <sz val="10"/>
      <color theme="1"/>
      <name val="Calibri"/>
      <family val="2"/>
      <scheme val="minor"/>
    </font>
    <font>
      <sz val="10"/>
      <name val="Calibri"/>
      <family val="2"/>
      <scheme val="minor"/>
    </font>
    <font>
      <b/>
      <sz val="10"/>
      <color theme="1"/>
      <name val="Arial"/>
      <family val="2"/>
    </font>
    <font>
      <b/>
      <sz val="10"/>
      <name val="Arial"/>
      <family val="2"/>
    </font>
    <font>
      <sz val="9"/>
      <color theme="1"/>
      <name val="Arial"/>
      <family val="2"/>
    </font>
    <font>
      <sz val="10"/>
      <color theme="3" tint="-0.499984740745262"/>
      <name val="Arial"/>
      <family val="2"/>
    </font>
    <font>
      <sz val="12"/>
      <color rgb="FF000000"/>
      <name val="Arial"/>
      <family val="2"/>
    </font>
    <font>
      <b/>
      <sz val="12"/>
      <name val="Arial"/>
      <family val="2"/>
    </font>
    <font>
      <sz val="10"/>
      <color indexed="8"/>
      <name val="MS Sans Serif"/>
      <family val="2"/>
    </font>
    <font>
      <sz val="10.5"/>
      <color rgb="FF333333"/>
      <name val="Arial"/>
      <family val="2"/>
    </font>
    <font>
      <sz val="11"/>
      <name val="Arial"/>
      <family val="2"/>
    </font>
    <font>
      <b/>
      <sz val="11"/>
      <name val="Arial"/>
      <family val="2"/>
    </font>
    <font>
      <b/>
      <u/>
      <sz val="12"/>
      <color theme="1"/>
      <name val="Arial"/>
      <family val="2"/>
    </font>
    <font>
      <b/>
      <u/>
      <sz val="12"/>
      <color rgb="FFFF0000"/>
      <name val="Arial"/>
      <family val="2"/>
    </font>
    <font>
      <b/>
      <sz val="12"/>
      <color rgb="FFFF0000"/>
      <name val="Arial"/>
      <family val="2"/>
    </font>
    <font>
      <sz val="11"/>
      <color rgb="FFFF0000"/>
      <name val="Arial"/>
      <family val="2"/>
    </font>
    <font>
      <sz val="12"/>
      <color indexed="8"/>
      <name val="Arial"/>
      <family val="2"/>
    </font>
    <font>
      <sz val="9"/>
      <color indexed="81"/>
      <name val="Tahoma"/>
      <family val="2"/>
    </font>
    <font>
      <b/>
      <sz val="9"/>
      <color indexed="81"/>
      <name val="Tahoma"/>
      <family val="2"/>
    </font>
    <font>
      <b/>
      <sz val="11"/>
      <color rgb="FF000000"/>
      <name val="Arial"/>
      <family val="2"/>
    </font>
    <font>
      <b/>
      <sz val="11"/>
      <color theme="1"/>
      <name val="Arial"/>
      <family val="2"/>
    </font>
    <font>
      <sz val="11"/>
      <color theme="1"/>
      <name val="Arial Narrow"/>
      <family val="2"/>
    </font>
    <font>
      <u/>
      <sz val="11"/>
      <color theme="10"/>
      <name val="Arial"/>
      <family val="2"/>
    </font>
    <font>
      <sz val="11"/>
      <name val="Calibri"/>
      <family val="2"/>
      <scheme val="minor"/>
    </font>
    <font>
      <sz val="10.5"/>
      <color theme="3" tint="-0.499984740745262"/>
      <name val="Arial"/>
      <family val="2"/>
    </font>
    <font>
      <sz val="10.5"/>
      <color rgb="FFFFFFFF"/>
      <name val="Arial"/>
      <family val="2"/>
    </font>
    <font>
      <b/>
      <sz val="12"/>
      <color rgb="FF000000"/>
      <name val="Arial"/>
      <family val="2"/>
    </font>
    <font>
      <sz val="10"/>
      <color rgb="FFFF0000"/>
      <name val="Arial"/>
      <family val="2"/>
    </font>
    <font>
      <sz val="11"/>
      <name val="ＭＳ ゴシック"/>
      <family val="3"/>
      <charset val="128"/>
    </font>
    <font>
      <sz val="8"/>
      <color theme="1"/>
      <name val="Calibri"/>
      <family val="2"/>
      <scheme val="minor"/>
    </font>
    <font>
      <i/>
      <u/>
      <sz val="12"/>
      <color theme="3" tint="-0.24994659260841701"/>
      <name val="Arial"/>
      <family val="2"/>
    </font>
    <font>
      <sz val="9"/>
      <color rgb="FFFF0000"/>
      <name val="Arial"/>
      <family val="2"/>
    </font>
    <font>
      <b/>
      <u/>
      <sz val="14"/>
      <name val="Arial"/>
      <family val="2"/>
    </font>
    <font>
      <b/>
      <sz val="14"/>
      <color theme="1"/>
      <name val="Arial"/>
      <family val="2"/>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FF"/>
        <bgColor indexed="64"/>
      </patternFill>
    </fill>
    <fill>
      <patternFill patternType="solid">
        <fgColor rgb="FFFFC000"/>
        <bgColor indexed="64"/>
      </patternFill>
    </fill>
    <fill>
      <patternFill patternType="solid">
        <fgColor rgb="FFFFFFFF"/>
        <bgColor rgb="FFFFFFFF"/>
      </patternFill>
    </fill>
    <fill>
      <patternFill patternType="solid">
        <fgColor rgb="FF92D050"/>
        <bgColor indexed="64"/>
      </patternFill>
    </fill>
    <fill>
      <patternFill patternType="solid">
        <fgColor theme="6"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tint="-0.149967955565050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6">
    <xf numFmtId="0" fontId="0" fillId="0" borderId="0"/>
    <xf numFmtId="170" fontId="1"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xf numFmtId="171" fontId="1" fillId="0" borderId="0" applyFont="0" applyFill="0" applyBorder="0" applyAlignment="0" applyProtection="0"/>
    <xf numFmtId="167" fontId="1" fillId="0" borderId="0" applyFont="0" applyFill="0" applyBorder="0" applyAlignment="0" applyProtection="0"/>
    <xf numFmtId="0" fontId="3" fillId="0" borderId="0"/>
    <xf numFmtId="0" fontId="30" fillId="0" borderId="0"/>
    <xf numFmtId="0" fontId="1" fillId="0" borderId="0"/>
    <xf numFmtId="9" fontId="1" fillId="0" borderId="0" applyFont="0" applyFill="0" applyBorder="0" applyAlignment="0" applyProtection="0"/>
    <xf numFmtId="42" fontId="1" fillId="0" borderId="0" applyFont="0" applyFill="0" applyBorder="0" applyAlignment="0" applyProtection="0"/>
    <xf numFmtId="179" fontId="3" fillId="0" borderId="0" applyFont="0" applyFill="0" applyBorder="0" applyAlignment="0" applyProtection="0"/>
    <xf numFmtId="180" fontId="41" fillId="0" borderId="0"/>
    <xf numFmtId="170" fontId="1" fillId="0" borderId="0" applyFont="0" applyFill="0" applyBorder="0" applyAlignment="0" applyProtection="0"/>
    <xf numFmtId="0" fontId="61" fillId="0" borderId="0"/>
  </cellStyleXfs>
  <cellXfs count="980">
    <xf numFmtId="0" fontId="0" fillId="0" borderId="0" xfId="0"/>
    <xf numFmtId="0" fontId="2" fillId="0" borderId="0" xfId="0" applyFont="1" applyAlignment="1">
      <alignment vertical="center"/>
    </xf>
    <xf numFmtId="0" fontId="8" fillId="0" borderId="0" xfId="0" applyFont="1"/>
    <xf numFmtId="0" fontId="6" fillId="0" borderId="0" xfId="4" applyFont="1" applyAlignment="1" applyProtection="1">
      <alignment vertical="center"/>
    </xf>
    <xf numFmtId="0" fontId="9" fillId="0" borderId="0" xfId="4" applyFont="1" applyAlignment="1" applyProtection="1">
      <alignment vertical="center"/>
    </xf>
    <xf numFmtId="0" fontId="11" fillId="0" borderId="0" xfId="0" applyFont="1"/>
    <xf numFmtId="0" fontId="10" fillId="0" borderId="0" xfId="0" applyFont="1" applyFill="1" applyAlignment="1">
      <alignment horizontal="center" vertical="center"/>
    </xf>
    <xf numFmtId="0" fontId="11" fillId="0" borderId="0" xfId="0" applyFont="1" applyAlignment="1">
      <alignment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1" fillId="0" borderId="0" xfId="0" applyFont="1" applyAlignment="1">
      <alignment horizontal="justify" vertical="center"/>
    </xf>
    <xf numFmtId="0" fontId="10" fillId="0" borderId="0" xfId="0" applyFont="1" applyFill="1" applyAlignment="1">
      <alignment horizontal="justify" vertical="center"/>
    </xf>
    <xf numFmtId="0" fontId="16" fillId="0" borderId="0" xfId="0" applyFont="1" applyAlignment="1">
      <alignment horizontal="justify" vertical="center"/>
    </xf>
    <xf numFmtId="0" fontId="15" fillId="0" borderId="0" xfId="2" applyFont="1" applyFill="1" applyBorder="1" applyAlignment="1">
      <alignment horizontal="justify" vertical="center" wrapText="1"/>
    </xf>
    <xf numFmtId="0" fontId="16" fillId="0" borderId="0" xfId="0" applyFont="1" applyAlignment="1">
      <alignment vertical="center"/>
    </xf>
    <xf numFmtId="0" fontId="16" fillId="0" borderId="0" xfId="0" applyFont="1" applyFill="1" applyAlignment="1">
      <alignment horizontal="justify" vertical="center"/>
    </xf>
    <xf numFmtId="0" fontId="11" fillId="0" borderId="0" xfId="2" applyFont="1" applyFill="1" applyBorder="1" applyAlignment="1">
      <alignment horizontal="justify" vertical="center" wrapText="1"/>
    </xf>
    <xf numFmtId="0" fontId="11" fillId="0" borderId="0" xfId="0" applyFont="1" applyAlignment="1">
      <alignment horizontal="left" vertical="center"/>
    </xf>
    <xf numFmtId="0" fontId="15" fillId="0" borderId="0" xfId="0" applyFont="1" applyFill="1" applyAlignment="1">
      <alignment horizontal="left" vertical="center"/>
    </xf>
    <xf numFmtId="0" fontId="15" fillId="0" borderId="0" xfId="2" applyFont="1" applyFill="1" applyBorder="1" applyAlignment="1">
      <alignment horizontal="left" vertical="center" wrapText="1"/>
    </xf>
    <xf numFmtId="0" fontId="11" fillId="0" borderId="0" xfId="0" applyFont="1" applyAlignment="1">
      <alignment horizontal="center" vertical="center"/>
    </xf>
    <xf numFmtId="170" fontId="15" fillId="0" borderId="0" xfId="1" applyFont="1" applyAlignment="1">
      <alignment vertical="center"/>
    </xf>
    <xf numFmtId="0" fontId="17" fillId="0" borderId="0" xfId="0" applyFont="1" applyAlignment="1">
      <alignment vertical="center"/>
    </xf>
    <xf numFmtId="0" fontId="18" fillId="2" borderId="1" xfId="0" applyFont="1" applyFill="1" applyBorder="1" applyAlignment="1">
      <alignment horizontal="center" wrapText="1"/>
    </xf>
    <xf numFmtId="170" fontId="18" fillId="2" borderId="1" xfId="1" applyNumberFormat="1" applyFont="1" applyFill="1" applyBorder="1" applyAlignment="1">
      <alignment horizontal="center" vertical="center" wrapText="1"/>
    </xf>
    <xf numFmtId="0" fontId="16" fillId="2" borderId="0" xfId="0" applyFont="1" applyFill="1" applyAlignment="1">
      <alignment horizontal="left" vertical="center"/>
    </xf>
    <xf numFmtId="0" fontId="16" fillId="2" borderId="0" xfId="0" applyFont="1" applyFill="1" applyAlignment="1">
      <alignment vertical="center"/>
    </xf>
    <xf numFmtId="170" fontId="10" fillId="2" borderId="0" xfId="1" applyFont="1" applyFill="1" applyAlignment="1">
      <alignment vertical="center"/>
    </xf>
    <xf numFmtId="0" fontId="14" fillId="2" borderId="0" xfId="0" applyFont="1" applyFill="1" applyAlignment="1">
      <alignment vertical="center"/>
    </xf>
    <xf numFmtId="0" fontId="10" fillId="2" borderId="0" xfId="0" applyFont="1" applyFill="1" applyAlignment="1">
      <alignment horizontal="left" vertical="center"/>
    </xf>
    <xf numFmtId="0" fontId="15" fillId="2" borderId="0" xfId="2" applyFont="1" applyFill="1" applyBorder="1" applyAlignment="1">
      <alignment horizontal="left" vertical="center" wrapText="1"/>
    </xf>
    <xf numFmtId="0" fontId="11" fillId="2" borderId="0" xfId="0" applyFont="1" applyFill="1"/>
    <xf numFmtId="0" fontId="16" fillId="0" borderId="0" xfId="0" applyFont="1" applyAlignment="1">
      <alignment horizontal="left" vertical="center"/>
    </xf>
    <xf numFmtId="0" fontId="16" fillId="0" borderId="0" xfId="0" applyFont="1" applyAlignment="1">
      <alignment horizontal="center" vertical="center"/>
    </xf>
    <xf numFmtId="0" fontId="10" fillId="0" borderId="0" xfId="0" applyFont="1" applyFill="1" applyAlignment="1">
      <alignment horizontal="left" vertical="center"/>
    </xf>
    <xf numFmtId="0" fontId="16"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2" borderId="1" xfId="0" applyFont="1" applyFill="1" applyBorder="1" applyAlignment="1">
      <alignment horizontal="center" vertical="center" textRotation="90" wrapText="1"/>
    </xf>
    <xf numFmtId="0" fontId="19" fillId="0" borderId="1" xfId="0" applyFont="1" applyBorder="1" applyAlignment="1">
      <alignment horizontal="center" vertical="center" wrapText="1"/>
    </xf>
    <xf numFmtId="3" fontId="22" fillId="0" borderId="1" xfId="0" applyNumberFormat="1" applyFont="1" applyBorder="1" applyAlignment="1">
      <alignment horizontal="center" vertical="center" wrapText="1"/>
    </xf>
    <xf numFmtId="0" fontId="19" fillId="0" borderId="1" xfId="0" applyFont="1" applyBorder="1" applyAlignment="1">
      <alignment horizontal="center" vertical="center"/>
    </xf>
    <xf numFmtId="0" fontId="19" fillId="0" borderId="0" xfId="0" applyFont="1" applyBorder="1" applyAlignment="1">
      <alignment horizontal="center" vertical="center" wrapText="1"/>
    </xf>
    <xf numFmtId="0" fontId="19" fillId="0" borderId="0" xfId="0" applyFont="1" applyBorder="1" applyAlignment="1">
      <alignment horizontal="center" vertical="center"/>
    </xf>
    <xf numFmtId="0" fontId="11" fillId="0" borderId="0" xfId="0" applyFont="1" applyAlignment="1">
      <alignment horizontal="justify" vertical="center" wrapText="1"/>
    </xf>
    <xf numFmtId="0" fontId="17" fillId="0" borderId="0" xfId="4" applyFont="1" applyAlignment="1" applyProtection="1">
      <alignment vertical="center"/>
    </xf>
    <xf numFmtId="0" fontId="23" fillId="0" borderId="0" xfId="4" applyFont="1" applyAlignment="1" applyProtection="1">
      <alignment vertical="center"/>
    </xf>
    <xf numFmtId="170" fontId="18" fillId="2" borderId="7" xfId="1" applyNumberFormat="1" applyFont="1" applyFill="1" applyBorder="1" applyAlignment="1">
      <alignment horizontal="center" vertical="center" wrapText="1"/>
    </xf>
    <xf numFmtId="0" fontId="16" fillId="0" borderId="0" xfId="0" applyFont="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center" vertical="center"/>
    </xf>
    <xf numFmtId="0" fontId="19" fillId="2" borderId="1" xfId="0" applyFont="1" applyFill="1" applyBorder="1" applyAlignment="1">
      <alignment horizontal="center" vertical="center" wrapText="1"/>
    </xf>
    <xf numFmtId="0" fontId="10" fillId="0" borderId="0" xfId="0" applyFont="1" applyFill="1" applyAlignment="1">
      <alignment horizontal="center" vertical="center"/>
    </xf>
    <xf numFmtId="0" fontId="12" fillId="0" borderId="0" xfId="0" applyFont="1" applyFill="1" applyAlignment="1">
      <alignment horizontal="center" vertical="center"/>
    </xf>
    <xf numFmtId="0" fontId="24" fillId="0" borderId="0" xfId="0" applyFont="1" applyAlignment="1">
      <alignment vertical="center"/>
    </xf>
    <xf numFmtId="0" fontId="19" fillId="2" borderId="1" xfId="0" applyFont="1" applyFill="1" applyBorder="1" applyAlignment="1">
      <alignment horizontal="center" vertical="center" wrapText="1"/>
    </xf>
    <xf numFmtId="0" fontId="11" fillId="0" borderId="0" xfId="0" applyFont="1" applyFill="1" applyAlignment="1">
      <alignment horizontal="justify" vertical="center" wrapText="1"/>
    </xf>
    <xf numFmtId="0" fontId="15" fillId="0" borderId="0" xfId="0" applyFont="1" applyFill="1" applyAlignment="1">
      <alignment vertical="center"/>
    </xf>
    <xf numFmtId="0" fontId="15" fillId="0" borderId="0" xfId="0" applyFont="1" applyAlignment="1">
      <alignment vertical="center"/>
    </xf>
    <xf numFmtId="0" fontId="15" fillId="2" borderId="0" xfId="0" applyFont="1" applyFill="1" applyAlignment="1">
      <alignment vertical="justify" wrapText="1"/>
    </xf>
    <xf numFmtId="0" fontId="25" fillId="0" borderId="0" xfId="0" applyFont="1" applyBorder="1" applyAlignment="1" applyProtection="1">
      <alignment vertical="center"/>
      <protection locked="0"/>
    </xf>
    <xf numFmtId="0" fontId="2" fillId="0" borderId="0" xfId="0" applyFont="1" applyAlignment="1" applyProtection="1">
      <alignment vertical="center"/>
      <protection locked="0"/>
    </xf>
    <xf numFmtId="0" fontId="27" fillId="5" borderId="1" xfId="0" applyFont="1" applyFill="1" applyBorder="1" applyAlignment="1">
      <alignment horizontal="center" vertical="center"/>
    </xf>
    <xf numFmtId="0" fontId="25" fillId="0" borderId="0" xfId="0" applyFont="1" applyBorder="1" applyAlignment="1" applyProtection="1">
      <alignment horizontal="left" vertical="center"/>
      <protection locked="0"/>
    </xf>
    <xf numFmtId="0" fontId="3" fillId="0" borderId="1" xfId="0" applyFont="1" applyBorder="1" applyAlignment="1" applyProtection="1">
      <alignment vertical="center" wrapText="1"/>
      <protection locked="0"/>
    </xf>
    <xf numFmtId="0" fontId="26" fillId="0" borderId="0" xfId="0" applyFont="1" applyBorder="1" applyAlignment="1" applyProtection="1">
      <alignment vertical="center" wrapText="1"/>
      <protection locked="0"/>
    </xf>
    <xf numFmtId="0" fontId="26" fillId="0" borderId="0" xfId="0" applyFont="1" applyBorder="1" applyAlignment="1" applyProtection="1">
      <alignment horizontal="justify" vertical="center" wrapText="1"/>
      <protection locked="0"/>
    </xf>
    <xf numFmtId="0" fontId="0" fillId="0" borderId="0" xfId="0" applyFill="1"/>
    <xf numFmtId="0" fontId="15" fillId="0" borderId="0" xfId="0" applyFont="1" applyFill="1" applyAlignment="1">
      <alignment vertical="justify" wrapText="1"/>
    </xf>
    <xf numFmtId="0" fontId="25" fillId="0" borderId="0" xfId="0" applyFont="1" applyFill="1" applyBorder="1" applyAlignment="1" applyProtection="1">
      <alignment vertical="center"/>
      <protection locked="0"/>
    </xf>
    <xf numFmtId="0" fontId="26" fillId="0" borderId="0" xfId="0" applyFont="1" applyFill="1" applyBorder="1" applyAlignment="1" applyProtection="1">
      <alignment vertical="center" wrapText="1"/>
      <protection locked="0"/>
    </xf>
    <xf numFmtId="0" fontId="2" fillId="0" borderId="0" xfId="0" applyFont="1" applyFill="1" applyAlignment="1" applyProtection="1">
      <alignment vertical="center"/>
      <protection locked="0"/>
    </xf>
    <xf numFmtId="173" fontId="18" fillId="2" borderId="1" xfId="1" applyNumberFormat="1" applyFont="1" applyFill="1" applyBorder="1" applyAlignment="1">
      <alignment horizontal="right" vertical="center" wrapText="1"/>
    </xf>
    <xf numFmtId="0" fontId="0" fillId="0" borderId="1" xfId="0" applyBorder="1"/>
    <xf numFmtId="174" fontId="29" fillId="0" borderId="0" xfId="0" applyNumberFormat="1" applyFont="1"/>
    <xf numFmtId="175" fontId="29" fillId="0" borderId="0" xfId="0" applyNumberFormat="1" applyFont="1"/>
    <xf numFmtId="0" fontId="29" fillId="0" borderId="0" xfId="0" applyFont="1"/>
    <xf numFmtId="0" fontId="0" fillId="0" borderId="1" xfId="0" applyBorder="1" applyAlignment="1">
      <alignment vertical="center"/>
    </xf>
    <xf numFmtId="0" fontId="0" fillId="0" borderId="10" xfId="0" applyFill="1" applyBorder="1"/>
    <xf numFmtId="42" fontId="0" fillId="0" borderId="0" xfId="0" applyNumberFormat="1" applyAlignment="1">
      <alignment vertical="center"/>
    </xf>
    <xf numFmtId="0" fontId="0" fillId="0" borderId="0" xfId="0" applyAlignment="1">
      <alignment vertical="center"/>
    </xf>
    <xf numFmtId="167" fontId="0" fillId="7" borderId="1" xfId="6" applyFont="1" applyFill="1" applyBorder="1" applyAlignment="1">
      <alignment vertical="center"/>
    </xf>
    <xf numFmtId="0" fontId="0" fillId="0" borderId="9" xfId="0" applyBorder="1" applyAlignment="1">
      <alignment vertical="center"/>
    </xf>
    <xf numFmtId="0" fontId="11" fillId="0" borderId="1" xfId="0" applyFont="1" applyFill="1" applyBorder="1" applyAlignment="1">
      <alignment horizontal="center"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7" xfId="0" applyFill="1" applyBorder="1" applyAlignment="1">
      <alignment horizontal="left" vertical="center"/>
    </xf>
    <xf numFmtId="0" fontId="0" fillId="0" borderId="1" xfId="0" applyBorder="1" applyAlignment="1">
      <alignment horizontal="justify" vertical="center"/>
    </xf>
    <xf numFmtId="0" fontId="0" fillId="0" borderId="1" xfId="0" applyBorder="1" applyAlignment="1">
      <alignment horizontal="center"/>
    </xf>
    <xf numFmtId="0" fontId="11" fillId="0" borderId="1" xfId="0" applyFont="1" applyBorder="1" applyAlignment="1">
      <alignment horizontal="justify" vertical="center"/>
    </xf>
    <xf numFmtId="0" fontId="19" fillId="0" borderId="1" xfId="0" applyFont="1" applyBorder="1" applyAlignment="1">
      <alignment horizontal="left" vertical="center" wrapText="1"/>
    </xf>
    <xf numFmtId="0" fontId="19" fillId="0" borderId="0" xfId="0" applyFont="1" applyBorder="1" applyAlignment="1">
      <alignment horizontal="left" vertical="center" wrapText="1"/>
    </xf>
    <xf numFmtId="0" fontId="11" fillId="0" borderId="0" xfId="0" applyFont="1" applyBorder="1" applyAlignment="1">
      <alignment horizontal="center" vertical="center"/>
    </xf>
    <xf numFmtId="3" fontId="22" fillId="0" borderId="0" xfId="0" applyNumberFormat="1" applyFont="1" applyBorder="1" applyAlignment="1">
      <alignment horizontal="center" vertical="center" wrapText="1"/>
    </xf>
    <xf numFmtId="0" fontId="0" fillId="0" borderId="0" xfId="0" applyBorder="1"/>
    <xf numFmtId="0" fontId="11" fillId="0" borderId="0" xfId="0" applyFont="1" applyBorder="1" applyAlignment="1">
      <alignment horizontal="justify" vertical="center"/>
    </xf>
    <xf numFmtId="0" fontId="29" fillId="4" borderId="0" xfId="0" applyFont="1" applyFill="1"/>
    <xf numFmtId="174" fontId="29" fillId="0" borderId="0" xfId="0" applyNumberFormat="1" applyFont="1" applyFill="1"/>
    <xf numFmtId="175" fontId="29" fillId="0" borderId="0" xfId="0" applyNumberFormat="1" applyFont="1" applyFill="1"/>
    <xf numFmtId="0" fontId="29" fillId="0" borderId="0" xfId="0" applyFont="1" applyFill="1"/>
    <xf numFmtId="172" fontId="15" fillId="9" borderId="13" xfId="0" applyNumberFormat="1" applyFont="1" applyFill="1" applyBorder="1" applyAlignment="1">
      <alignment horizontal="center" vertical="center" wrapText="1"/>
    </xf>
    <xf numFmtId="0" fontId="19" fillId="0" borderId="0" xfId="0" applyFont="1" applyBorder="1" applyAlignment="1">
      <alignment vertical="center" wrapText="1"/>
    </xf>
    <xf numFmtId="172" fontId="10" fillId="9" borderId="14"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 xfId="0" applyFont="1" applyFill="1" applyBorder="1" applyAlignment="1">
      <alignment horizontal="center" vertical="center" textRotation="90" wrapText="1"/>
    </xf>
    <xf numFmtId="0" fontId="19"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justify" vertical="center"/>
    </xf>
    <xf numFmtId="3" fontId="22"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33" fillId="0" borderId="0" xfId="0" applyFont="1"/>
    <xf numFmtId="0" fontId="3" fillId="0" borderId="1" xfId="9" applyFont="1" applyFill="1" applyBorder="1" applyAlignment="1">
      <alignment horizontal="justify" vertical="center" wrapText="1"/>
    </xf>
    <xf numFmtId="0" fontId="24" fillId="0" borderId="0" xfId="0" applyFont="1"/>
    <xf numFmtId="176" fontId="3" fillId="0" borderId="1" xfId="9" applyNumberFormat="1" applyFont="1" applyFill="1" applyBorder="1" applyAlignment="1">
      <alignment horizontal="center" vertical="center" wrapText="1"/>
    </xf>
    <xf numFmtId="176" fontId="3" fillId="0" borderId="1" xfId="7" applyNumberFormat="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3" fillId="0" borderId="0" xfId="9" applyFont="1" applyFill="1" applyBorder="1" applyAlignment="1">
      <alignment horizontal="justify" vertical="center" wrapText="1"/>
    </xf>
    <xf numFmtId="176" fontId="3" fillId="0" borderId="0" xfId="7" applyNumberFormat="1" applyFont="1" applyFill="1" applyBorder="1" applyAlignment="1">
      <alignment horizontal="center" vertical="center" wrapText="1"/>
    </xf>
    <xf numFmtId="3" fontId="32" fillId="0" borderId="0" xfId="0" applyNumberFormat="1" applyFont="1" applyFill="1" applyBorder="1" applyAlignment="1">
      <alignment horizontal="center" vertical="center" wrapText="1"/>
    </xf>
    <xf numFmtId="0" fontId="24" fillId="0" borderId="0" xfId="0" applyFont="1" applyFill="1"/>
    <xf numFmtId="0" fontId="31" fillId="0" borderId="9" xfId="0" applyFont="1" applyFill="1" applyBorder="1" applyAlignment="1">
      <alignment horizontal="center" vertical="center" wrapText="1"/>
    </xf>
    <xf numFmtId="0" fontId="24" fillId="0" borderId="9" xfId="0" applyFont="1" applyFill="1" applyBorder="1" applyAlignment="1">
      <alignment horizontal="center" vertical="center"/>
    </xf>
    <xf numFmtId="0" fontId="3" fillId="0" borderId="9" xfId="9" applyFont="1" applyFill="1" applyBorder="1" applyAlignment="1">
      <alignment horizontal="justify" vertical="center" wrapText="1"/>
    </xf>
    <xf numFmtId="176" fontId="3" fillId="0" borderId="9" xfId="7" applyNumberFormat="1" applyFont="1" applyFill="1" applyBorder="1" applyAlignment="1">
      <alignment horizontal="center"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3" fillId="0" borderId="1" xfId="7" applyFont="1" applyFill="1" applyBorder="1" applyAlignment="1">
      <alignment horizontal="left" vertical="center" wrapText="1"/>
    </xf>
    <xf numFmtId="0" fontId="3" fillId="0" borderId="1" xfId="7"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8" applyFont="1" applyFill="1" applyBorder="1" applyAlignment="1">
      <alignment horizontal="justify" vertical="center" wrapText="1"/>
    </xf>
    <xf numFmtId="0" fontId="3" fillId="0" borderId="0" xfId="8" applyFont="1" applyFill="1" applyBorder="1" applyAlignment="1">
      <alignment horizontal="justify" vertical="center" wrapText="1"/>
    </xf>
    <xf numFmtId="0" fontId="3" fillId="0" borderId="0" xfId="0" applyFont="1" applyFill="1" applyBorder="1" applyAlignment="1">
      <alignment horizontal="center" vertical="center" wrapText="1"/>
    </xf>
    <xf numFmtId="0" fontId="24" fillId="0" borderId="0" xfId="0" applyFont="1" applyBorder="1"/>
    <xf numFmtId="0" fontId="3" fillId="0" borderId="1" xfId="0" applyFont="1" applyFill="1" applyBorder="1" applyAlignment="1">
      <alignment horizontal="justify" vertical="center" wrapText="1"/>
    </xf>
    <xf numFmtId="0" fontId="3" fillId="0" borderId="0" xfId="0" applyFont="1" applyFill="1" applyBorder="1" applyAlignment="1">
      <alignment horizontal="justify" vertical="center" wrapText="1"/>
    </xf>
    <xf numFmtId="176" fontId="3" fillId="0" borderId="1" xfId="2" applyNumberFormat="1" applyFont="1" applyFill="1" applyBorder="1" applyAlignment="1">
      <alignment horizontal="center" vertical="center" wrapText="1"/>
    </xf>
    <xf numFmtId="0" fontId="3" fillId="0" borderId="0" xfId="7" applyFont="1" applyFill="1" applyBorder="1" applyAlignment="1">
      <alignment horizontal="center" vertical="center" wrapText="1"/>
    </xf>
    <xf numFmtId="0" fontId="31"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justify" vertical="center"/>
    </xf>
    <xf numFmtId="3" fontId="32" fillId="0" borderId="1" xfId="0" applyNumberFormat="1" applyFont="1" applyBorder="1" applyAlignment="1">
      <alignment horizontal="center" vertical="center" wrapText="1"/>
    </xf>
    <xf numFmtId="0" fontId="31" fillId="0" borderId="0" xfId="0" applyFont="1" applyBorder="1" applyAlignment="1">
      <alignment horizontal="center" vertical="center" wrapText="1"/>
    </xf>
    <xf numFmtId="0" fontId="24" fillId="0" borderId="0" xfId="0" applyFont="1" applyBorder="1" applyAlignment="1">
      <alignment horizontal="center" vertical="center"/>
    </xf>
    <xf numFmtId="0" fontId="24" fillId="0" borderId="0" xfId="0" applyFont="1" applyBorder="1" applyAlignment="1">
      <alignment horizontal="justify" vertical="center"/>
    </xf>
    <xf numFmtId="3" fontId="32" fillId="0" borderId="0" xfId="0" applyNumberFormat="1" applyFont="1" applyBorder="1" applyAlignment="1">
      <alignment horizontal="center" vertical="center" wrapText="1"/>
    </xf>
    <xf numFmtId="0" fontId="33" fillId="0" borderId="0" xfId="0" applyFont="1" applyBorder="1"/>
    <xf numFmtId="0" fontId="24" fillId="0" borderId="1" xfId="0" applyFont="1" applyBorder="1" applyAlignment="1">
      <alignment horizontal="justify" vertical="center" wrapText="1"/>
    </xf>
    <xf numFmtId="0" fontId="24" fillId="0" borderId="0" xfId="0" applyFont="1" applyBorder="1" applyAlignment="1">
      <alignment horizontal="justify"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4" fillId="0" borderId="0" xfId="0" applyFont="1"/>
    <xf numFmtId="3" fontId="3" fillId="0" borderId="0" xfId="0" applyNumberFormat="1" applyFont="1" applyBorder="1" applyAlignment="1">
      <alignment horizontal="center" vertical="center" wrapText="1"/>
    </xf>
    <xf numFmtId="172" fontId="0" fillId="0" borderId="9" xfId="10" applyNumberFormat="1" applyFont="1" applyBorder="1" applyAlignment="1">
      <alignment vertical="center"/>
    </xf>
    <xf numFmtId="0" fontId="11" fillId="0" borderId="0" xfId="0" applyFont="1" applyFill="1" applyBorder="1" applyAlignment="1">
      <alignment horizontal="center" vertical="center" wrapText="1"/>
    </xf>
    <xf numFmtId="174" fontId="29" fillId="0" borderId="0" xfId="0" applyNumberFormat="1" applyFont="1" applyBorder="1"/>
    <xf numFmtId="175" fontId="29" fillId="0" borderId="0" xfId="0" applyNumberFormat="1" applyFont="1" applyBorder="1"/>
    <xf numFmtId="167" fontId="29" fillId="0" borderId="0" xfId="0" applyNumberFormat="1" applyFont="1"/>
    <xf numFmtId="167" fontId="24" fillId="0" borderId="13" xfId="0" applyNumberFormat="1" applyFont="1" applyBorder="1"/>
    <xf numFmtId="173" fontId="24" fillId="0" borderId="0" xfId="0" applyNumberFormat="1" applyFont="1"/>
    <xf numFmtId="0" fontId="11" fillId="4" borderId="0" xfId="0" applyFont="1" applyFill="1" applyAlignment="1">
      <alignment vertical="center" wrapText="1"/>
    </xf>
    <xf numFmtId="0" fontId="11" fillId="0" borderId="0" xfId="0" applyFont="1" applyFill="1" applyAlignment="1">
      <alignment vertical="center"/>
    </xf>
    <xf numFmtId="0" fontId="11" fillId="0" borderId="0" xfId="0" applyFont="1" applyFill="1"/>
    <xf numFmtId="173" fontId="0" fillId="0" borderId="0" xfId="0" applyNumberFormat="1"/>
    <xf numFmtId="0" fontId="19" fillId="0" borderId="1" xfId="0" applyFont="1" applyFill="1" applyBorder="1" applyAlignment="1">
      <alignment horizontal="left" vertical="center" wrapText="1"/>
    </xf>
    <xf numFmtId="170" fontId="18" fillId="0" borderId="1" xfId="1" applyNumberFormat="1" applyFont="1" applyFill="1" applyBorder="1" applyAlignment="1">
      <alignment horizontal="center" vertical="center" wrapText="1"/>
    </xf>
    <xf numFmtId="173" fontId="18" fillId="0" borderId="1" xfId="1" applyNumberFormat="1" applyFont="1" applyFill="1" applyBorder="1" applyAlignment="1">
      <alignment horizontal="right" vertical="center" wrapText="1"/>
    </xf>
    <xf numFmtId="3" fontId="15" fillId="0" borderId="1" xfId="0" applyNumberFormat="1" applyFont="1" applyBorder="1" applyAlignment="1">
      <alignment horizontal="center" vertical="center" wrapText="1"/>
    </xf>
    <xf numFmtId="3" fontId="0" fillId="0" borderId="0" xfId="0" applyNumberFormat="1"/>
    <xf numFmtId="167" fontId="0" fillId="0" borderId="0" xfId="0" applyNumberFormat="1"/>
    <xf numFmtId="167" fontId="0" fillId="0" borderId="1" xfId="0" applyNumberFormat="1" applyBorder="1" applyAlignment="1">
      <alignment vertical="center"/>
    </xf>
    <xf numFmtId="167" fontId="0" fillId="0" borderId="0" xfId="0" applyNumberFormat="1" applyAlignment="1">
      <alignment vertical="center"/>
    </xf>
    <xf numFmtId="0" fontId="19" fillId="0" borderId="0" xfId="0" applyFont="1" applyFill="1" applyBorder="1" applyAlignment="1">
      <alignment horizontal="left" vertical="center" wrapText="1"/>
    </xf>
    <xf numFmtId="0" fontId="11" fillId="0" borderId="0" xfId="0" applyFont="1" applyFill="1" applyBorder="1" applyAlignment="1">
      <alignment horizontal="center" vertical="center"/>
    </xf>
    <xf numFmtId="0" fontId="19" fillId="0" borderId="0" xfId="0" applyFont="1" applyFill="1" applyBorder="1" applyAlignment="1">
      <alignment horizontal="center" vertical="center"/>
    </xf>
    <xf numFmtId="3" fontId="15" fillId="0" borderId="0" xfId="0" applyNumberFormat="1" applyFont="1" applyFill="1" applyBorder="1" applyAlignment="1">
      <alignment horizontal="center" vertical="center" wrapText="1"/>
    </xf>
    <xf numFmtId="0" fontId="11" fillId="0" borderId="0" xfId="2" applyFont="1" applyFill="1" applyBorder="1" applyAlignment="1">
      <alignment horizontal="center" vertical="center" wrapText="1"/>
    </xf>
    <xf numFmtId="0" fontId="16" fillId="9" borderId="11" xfId="0" applyFont="1" applyFill="1" applyBorder="1"/>
    <xf numFmtId="0" fontId="16" fillId="9" borderId="12" xfId="0" applyFont="1" applyFill="1" applyBorder="1"/>
    <xf numFmtId="167" fontId="16" fillId="9" borderId="14" xfId="0" applyNumberFormat="1" applyFont="1" applyFill="1" applyBorder="1"/>
    <xf numFmtId="3" fontId="29" fillId="0" borderId="0" xfId="0" applyNumberFormat="1" applyFont="1"/>
    <xf numFmtId="3" fontId="3" fillId="0" borderId="1" xfId="0" applyNumberFormat="1" applyFont="1" applyFill="1" applyBorder="1" applyAlignment="1">
      <alignment horizontal="center" vertical="center" wrapText="1"/>
    </xf>
    <xf numFmtId="3" fontId="36" fillId="0"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16" fillId="0" borderId="0" xfId="0" applyFont="1" applyFill="1" applyAlignment="1">
      <alignment horizontal="left" vertical="center"/>
    </xf>
    <xf numFmtId="3" fontId="22" fillId="0" borderId="0" xfId="0" applyNumberFormat="1" applyFont="1" applyFill="1" applyBorder="1" applyAlignment="1">
      <alignment horizontal="center" vertical="center" wrapText="1"/>
    </xf>
    <xf numFmtId="0" fontId="0" fillId="0" borderId="0" xfId="0" applyFill="1" applyBorder="1"/>
    <xf numFmtId="0" fontId="19" fillId="0" borderId="1" xfId="0" applyFont="1" applyFill="1" applyBorder="1" applyAlignment="1">
      <alignment horizontal="center" vertical="center"/>
    </xf>
    <xf numFmtId="3" fontId="15" fillId="0" borderId="1" xfId="0" applyNumberFormat="1" applyFont="1" applyFill="1" applyBorder="1" applyAlignment="1">
      <alignment horizontal="center" vertical="center" wrapText="1"/>
    </xf>
    <xf numFmtId="3" fontId="0" fillId="0" borderId="0" xfId="0" applyNumberFormat="1" applyFill="1"/>
    <xf numFmtId="0" fontId="11" fillId="0" borderId="0" xfId="2" applyFont="1" applyFill="1" applyBorder="1" applyAlignment="1">
      <alignment horizontal="left" vertical="center" wrapText="1"/>
    </xf>
    <xf numFmtId="3" fontId="0" fillId="0" borderId="0" xfId="0" applyNumberFormat="1" applyFill="1" applyBorder="1"/>
    <xf numFmtId="0" fontId="24" fillId="0" borderId="1" xfId="0" applyFont="1" applyFill="1" applyBorder="1" applyAlignment="1">
      <alignment horizontal="justify" vertical="center" wrapText="1"/>
    </xf>
    <xf numFmtId="3" fontId="3" fillId="0" borderId="1" xfId="0" applyNumberFormat="1" applyFont="1" applyFill="1" applyBorder="1" applyAlignment="1">
      <alignment vertical="center" wrapText="1"/>
    </xf>
    <xf numFmtId="169" fontId="18" fillId="0" borderId="2" xfId="0" applyNumberFormat="1" applyFont="1" applyFill="1" applyBorder="1" applyAlignment="1">
      <alignment horizontal="center" vertical="center" wrapText="1"/>
    </xf>
    <xf numFmtId="169" fontId="18" fillId="0" borderId="7"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6" fillId="0" borderId="1" xfId="0" applyFont="1" applyBorder="1" applyAlignment="1">
      <alignment vertical="center"/>
    </xf>
    <xf numFmtId="0" fontId="19" fillId="0" borderId="1" xfId="0" applyFont="1" applyBorder="1" applyAlignment="1">
      <alignment horizontal="right" vertical="center"/>
    </xf>
    <xf numFmtId="0" fontId="37" fillId="0" borderId="1" xfId="0" applyFont="1" applyFill="1" applyBorder="1" applyAlignment="1">
      <alignment horizontal="center" vertical="center"/>
    </xf>
    <xf numFmtId="0" fontId="3" fillId="0" borderId="1" xfId="9" applyFont="1" applyFill="1" applyBorder="1" applyAlignment="1">
      <alignment horizontal="center" vertical="center"/>
    </xf>
    <xf numFmtId="0" fontId="38" fillId="0" borderId="1" xfId="0" applyFont="1" applyFill="1" applyBorder="1" applyAlignment="1">
      <alignment horizontal="center" vertical="center"/>
    </xf>
    <xf numFmtId="0" fontId="31" fillId="0" borderId="1" xfId="7" applyFont="1" applyFill="1" applyBorder="1" applyAlignment="1">
      <alignment horizontal="center" vertical="center"/>
    </xf>
    <xf numFmtId="0" fontId="37" fillId="0" borderId="2" xfId="8" applyFont="1" applyFill="1" applyBorder="1" applyAlignment="1">
      <alignment horizontal="justify" vertical="center" wrapText="1"/>
    </xf>
    <xf numFmtId="0" fontId="31" fillId="2" borderId="1" xfId="7" applyFont="1" applyFill="1" applyBorder="1" applyAlignment="1">
      <alignment horizontal="center" vertical="center"/>
    </xf>
    <xf numFmtId="0" fontId="3" fillId="0" borderId="0" xfId="0" applyFont="1" applyBorder="1" applyAlignment="1">
      <alignment horizontal="center" vertical="center"/>
    </xf>
    <xf numFmtId="0" fontId="31" fillId="0" borderId="0" xfId="0" applyFont="1" applyBorder="1" applyAlignment="1">
      <alignment horizontal="center" vertical="center" wrapText="1"/>
    </xf>
    <xf numFmtId="0" fontId="16" fillId="0" borderId="0" xfId="0" applyFont="1" applyFill="1" applyBorder="1" applyAlignment="1">
      <alignment horizontal="left" vertical="center"/>
    </xf>
    <xf numFmtId="0" fontId="39" fillId="0" borderId="0" xfId="0" applyFont="1" applyBorder="1" applyAlignment="1">
      <alignment horizontal="justify" vertical="center" wrapText="1"/>
    </xf>
    <xf numFmtId="0" fontId="3" fillId="0" borderId="0" xfId="9" applyFont="1" applyFill="1" applyBorder="1" applyAlignment="1">
      <alignment horizontal="center" vertical="center"/>
    </xf>
    <xf numFmtId="0" fontId="19"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69" fontId="0" fillId="0" borderId="0" xfId="0" applyNumberFormat="1" applyFill="1"/>
    <xf numFmtId="0" fontId="19" fillId="0"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6" fillId="0" borderId="0" xfId="0" applyFont="1" applyAlignment="1" applyProtection="1">
      <alignment vertical="center" wrapText="1"/>
      <protection locked="0"/>
    </xf>
    <xf numFmtId="0" fontId="26" fillId="0" borderId="0" xfId="0" applyFont="1" applyBorder="1" applyAlignment="1" applyProtection="1">
      <alignment vertical="top" wrapText="1"/>
      <protection locked="0"/>
    </xf>
    <xf numFmtId="0" fontId="26" fillId="0" borderId="0" xfId="0" applyNumberFormat="1" applyFont="1" applyBorder="1" applyAlignment="1" applyProtection="1">
      <alignment horizontal="justify" vertical="center" wrapText="1"/>
      <protection locked="0"/>
    </xf>
    <xf numFmtId="0" fontId="19"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Font="1" applyAlignment="1">
      <alignment vertical="center"/>
    </xf>
    <xf numFmtId="167" fontId="0" fillId="0" borderId="0" xfId="0" applyNumberFormat="1" applyFont="1" applyAlignment="1">
      <alignment vertical="center"/>
    </xf>
    <xf numFmtId="0" fontId="0" fillId="0" borderId="0" xfId="0" applyFont="1"/>
    <xf numFmtId="0" fontId="15" fillId="0" borderId="1" xfId="0" applyFont="1" applyFill="1" applyBorder="1" applyAlignment="1">
      <alignment horizontal="center" vertical="center"/>
    </xf>
    <xf numFmtId="0" fontId="15" fillId="0" borderId="1" xfId="9"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2" xfId="9" applyFont="1" applyFill="1" applyBorder="1" applyAlignment="1">
      <alignment horizontal="justify" vertical="center" wrapText="1"/>
    </xf>
    <xf numFmtId="0" fontId="15" fillId="0" borderId="0"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0" xfId="0" applyFont="1" applyBorder="1" applyAlignment="1" applyProtection="1">
      <alignment horizontal="center" vertical="center" wrapText="1"/>
      <protection locked="0"/>
    </xf>
    <xf numFmtId="0" fontId="15" fillId="0" borderId="0" xfId="0" applyFont="1" applyFill="1" applyBorder="1" applyAlignment="1">
      <alignment horizontal="center" vertical="center"/>
    </xf>
    <xf numFmtId="0" fontId="15" fillId="0" borderId="0" xfId="0" applyFont="1" applyBorder="1" applyAlignment="1">
      <alignment horizontal="center" vertical="center"/>
    </xf>
    <xf numFmtId="0" fontId="15" fillId="0" borderId="2" xfId="0" applyFont="1" applyFill="1" applyBorder="1" applyAlignment="1">
      <alignment horizontal="justify" vertical="center" wrapText="1"/>
    </xf>
    <xf numFmtId="0" fontId="15" fillId="0" borderId="1" xfId="7" applyFont="1" applyFill="1" applyBorder="1" applyAlignment="1">
      <alignment horizontal="center" vertical="center" wrapText="1"/>
    </xf>
    <xf numFmtId="0" fontId="15" fillId="0" borderId="2" xfId="8" applyFont="1" applyFill="1" applyBorder="1" applyAlignment="1">
      <alignment horizontal="justify" vertical="center" wrapText="1"/>
    </xf>
    <xf numFmtId="0" fontId="15" fillId="0" borderId="2" xfId="0" applyFont="1" applyFill="1" applyBorder="1" applyAlignment="1">
      <alignment horizontal="left" vertical="center" wrapText="1"/>
    </xf>
    <xf numFmtId="1" fontId="15" fillId="0" borderId="1" xfId="0" applyNumberFormat="1" applyFont="1" applyFill="1" applyBorder="1" applyAlignment="1">
      <alignment horizontal="center" vertical="center" wrapText="1"/>
    </xf>
    <xf numFmtId="0" fontId="15" fillId="0" borderId="0" xfId="0" applyFont="1" applyBorder="1" applyAlignment="1">
      <alignment horizontal="justify" vertical="center" wrapText="1"/>
    </xf>
    <xf numFmtId="1" fontId="15" fillId="0" borderId="0" xfId="0" applyNumberFormat="1"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3" fontId="15" fillId="0" borderId="1" xfId="0" applyNumberFormat="1" applyFont="1" applyFill="1" applyBorder="1" applyAlignment="1" applyProtection="1">
      <alignment horizontal="center" vertical="center" wrapText="1"/>
      <protection locked="0"/>
    </xf>
    <xf numFmtId="3" fontId="15" fillId="0" borderId="1" xfId="0" applyNumberFormat="1" applyFont="1" applyBorder="1" applyAlignment="1" applyProtection="1">
      <alignment horizontal="center" vertical="center" wrapText="1"/>
      <protection locked="0"/>
    </xf>
    <xf numFmtId="3" fontId="15" fillId="0" borderId="1" xfId="0" applyNumberFormat="1" applyFont="1" applyFill="1" applyBorder="1" applyAlignment="1">
      <alignment horizontal="center" vertical="center"/>
    </xf>
    <xf numFmtId="0" fontId="15" fillId="0" borderId="2" xfId="2" applyFont="1" applyFill="1" applyBorder="1" applyAlignment="1">
      <alignment horizontal="justify" vertical="center" wrapText="1" shrinkToFit="1"/>
    </xf>
    <xf numFmtId="0" fontId="15" fillId="0" borderId="1" xfId="2"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lignment horizontal="center" vertical="center" wrapText="1"/>
    </xf>
    <xf numFmtId="0" fontId="15" fillId="0" borderId="1" xfId="9" applyFont="1" applyFill="1" applyBorder="1" applyAlignment="1">
      <alignment horizontal="center" vertical="center"/>
    </xf>
    <xf numFmtId="0" fontId="15" fillId="0" borderId="2" xfId="0" applyFont="1" applyFill="1" applyBorder="1" applyAlignment="1">
      <alignment vertical="center" wrapText="1"/>
    </xf>
    <xf numFmtId="0" fontId="42" fillId="0" borderId="1" xfId="0" applyFont="1" applyBorder="1" applyAlignment="1">
      <alignment horizontal="center" vertical="center"/>
    </xf>
    <xf numFmtId="0" fontId="19" fillId="10" borderId="1"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9" fillId="10"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177" fontId="11" fillId="0" borderId="0" xfId="0" applyNumberFormat="1" applyFont="1" applyFill="1" applyBorder="1"/>
    <xf numFmtId="177" fontId="0" fillId="0" borderId="0" xfId="0" applyNumberFormat="1" applyFont="1" applyAlignment="1">
      <alignment vertical="center"/>
    </xf>
    <xf numFmtId="41" fontId="11" fillId="0" borderId="0" xfId="0" applyNumberFormat="1" applyFont="1" applyAlignment="1">
      <alignment vertical="center"/>
    </xf>
    <xf numFmtId="167" fontId="11" fillId="0" borderId="0" xfId="0" applyNumberFormat="1" applyFont="1" applyAlignment="1">
      <alignment vertical="center"/>
    </xf>
    <xf numFmtId="0" fontId="15" fillId="0" borderId="1" xfId="0" applyFont="1" applyFill="1" applyBorder="1" applyAlignment="1">
      <alignment horizontal="justify" vertical="justify" wrapText="1"/>
    </xf>
    <xf numFmtId="0" fontId="19" fillId="0"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0" xfId="0" applyFont="1" applyFill="1" applyBorder="1" applyAlignment="1">
      <alignment horizontal="center" vertical="center" wrapText="1"/>
    </xf>
    <xf numFmtId="0" fontId="2" fillId="0" borderId="0" xfId="0" applyFont="1"/>
    <xf numFmtId="0" fontId="40" fillId="0" borderId="0" xfId="0" applyFont="1" applyFill="1" applyAlignment="1">
      <alignment horizontal="center" vertical="center"/>
    </xf>
    <xf numFmtId="0" fontId="45" fillId="0" borderId="0" xfId="0" applyFont="1" applyFill="1" applyAlignment="1">
      <alignment horizontal="center" vertical="center"/>
    </xf>
    <xf numFmtId="0" fontId="46" fillId="0" borderId="0" xfId="0" applyFont="1" applyFill="1" applyAlignment="1">
      <alignment horizontal="center" vertical="center"/>
    </xf>
    <xf numFmtId="0" fontId="47" fillId="0" borderId="0" xfId="0" applyFont="1" applyFill="1" applyAlignment="1">
      <alignment horizontal="center" vertical="center"/>
    </xf>
    <xf numFmtId="0" fontId="26" fillId="0" borderId="0" xfId="0" applyFont="1" applyFill="1" applyAlignment="1">
      <alignment vertical="center"/>
    </xf>
    <xf numFmtId="0" fontId="26" fillId="0" borderId="0" xfId="0" applyFont="1" applyAlignment="1">
      <alignment vertical="center"/>
    </xf>
    <xf numFmtId="0" fontId="2" fillId="0" borderId="0" xfId="0" applyFont="1" applyAlignment="1">
      <alignment horizontal="justify" vertical="center"/>
    </xf>
    <xf numFmtId="0" fontId="40" fillId="0" borderId="0" xfId="0" applyFont="1" applyFill="1" applyAlignment="1">
      <alignment horizontal="justify" vertical="center"/>
    </xf>
    <xf numFmtId="0" fontId="25" fillId="0" borderId="0" xfId="0" applyFont="1" applyAlignment="1">
      <alignment horizontal="justify" vertical="center"/>
    </xf>
    <xf numFmtId="0" fontId="26" fillId="0" borderId="0" xfId="2" applyFont="1" applyFill="1" applyBorder="1" applyAlignment="1">
      <alignment horizontal="justify" vertical="center" wrapText="1"/>
    </xf>
    <xf numFmtId="0" fontId="26" fillId="0" borderId="0" xfId="0" applyFont="1" applyFill="1" applyAlignment="1">
      <alignment vertical="justify" wrapText="1"/>
    </xf>
    <xf numFmtId="0" fontId="26" fillId="2" borderId="0" xfId="0" applyFont="1" applyFill="1" applyAlignment="1">
      <alignment vertical="justify" wrapText="1"/>
    </xf>
    <xf numFmtId="0" fontId="25" fillId="0" borderId="0" xfId="0" applyFont="1" applyAlignment="1">
      <alignment vertical="center"/>
    </xf>
    <xf numFmtId="0" fontId="2" fillId="0" borderId="0" xfId="0" applyFont="1" applyAlignment="1">
      <alignment horizontal="left" vertical="center"/>
    </xf>
    <xf numFmtId="0" fontId="25" fillId="0" borderId="0" xfId="0" applyFont="1" applyFill="1" applyAlignment="1">
      <alignment horizontal="justify" vertical="center"/>
    </xf>
    <xf numFmtId="0" fontId="2" fillId="0" borderId="0" xfId="2" applyFont="1" applyFill="1" applyBorder="1" applyAlignment="1">
      <alignment horizontal="justify" vertical="center" wrapText="1"/>
    </xf>
    <xf numFmtId="0" fontId="2" fillId="0" borderId="0" xfId="0" applyFont="1" applyFill="1" applyAlignment="1">
      <alignment vertical="center"/>
    </xf>
    <xf numFmtId="0" fontId="2" fillId="0" borderId="0" xfId="0" applyFont="1" applyFill="1"/>
    <xf numFmtId="0" fontId="26" fillId="0" borderId="0" xfId="0" applyFont="1" applyFill="1" applyAlignment="1">
      <alignment horizontal="left" vertical="center"/>
    </xf>
    <xf numFmtId="0" fontId="26" fillId="0" borderId="0" xfId="2" applyFont="1" applyFill="1" applyBorder="1" applyAlignment="1">
      <alignment horizontal="left" vertical="center" wrapText="1"/>
    </xf>
    <xf numFmtId="0" fontId="28" fillId="0" borderId="0" xfId="0" applyFont="1"/>
    <xf numFmtId="0" fontId="28" fillId="0" borderId="0" xfId="0" applyFont="1" applyAlignment="1">
      <alignment horizontal="left" vertical="center"/>
    </xf>
    <xf numFmtId="0" fontId="28" fillId="0" borderId="0" xfId="0" applyFont="1" applyAlignment="1">
      <alignment vertical="center"/>
    </xf>
    <xf numFmtId="0" fontId="43" fillId="0" borderId="0" xfId="0" applyFont="1" applyFill="1" applyAlignment="1">
      <alignment horizontal="left" vertical="center"/>
    </xf>
    <xf numFmtId="170" fontId="26" fillId="0" borderId="0" xfId="1" applyFont="1" applyAlignment="1">
      <alignment vertical="center"/>
    </xf>
    <xf numFmtId="0" fontId="6" fillId="0" borderId="0" xfId="0" applyFont="1" applyAlignment="1">
      <alignment vertical="center"/>
    </xf>
    <xf numFmtId="0" fontId="49" fillId="2" borderId="1" xfId="0" applyFont="1" applyFill="1" applyBorder="1" applyAlignment="1">
      <alignment horizontal="center" wrapText="1"/>
    </xf>
    <xf numFmtId="170" fontId="49" fillId="0" borderId="1" xfId="1" applyNumberFormat="1" applyFont="1" applyFill="1" applyBorder="1" applyAlignment="1">
      <alignment horizontal="center" vertical="center" wrapText="1"/>
    </xf>
    <xf numFmtId="173" fontId="49" fillId="0" borderId="1" xfId="1" applyNumberFormat="1" applyFont="1" applyFill="1" applyBorder="1" applyAlignment="1">
      <alignment horizontal="right" vertical="center" wrapText="1"/>
    </xf>
    <xf numFmtId="170" fontId="49" fillId="2" borderId="1" xfId="1" applyNumberFormat="1" applyFont="1" applyFill="1" applyBorder="1" applyAlignment="1">
      <alignment horizontal="center" vertical="center" wrapText="1"/>
    </xf>
    <xf numFmtId="173" fontId="49" fillId="2" borderId="1" xfId="1" applyNumberFormat="1" applyFont="1" applyFill="1" applyBorder="1" applyAlignment="1">
      <alignment horizontal="right" vertical="center" wrapText="1"/>
    </xf>
    <xf numFmtId="170" fontId="49" fillId="2" borderId="7" xfId="1"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178" fontId="16" fillId="0" borderId="0" xfId="0" applyNumberFormat="1" applyFont="1" applyFill="1" applyBorder="1" applyAlignment="1">
      <alignment horizontal="center" vertical="center" wrapText="1"/>
    </xf>
    <xf numFmtId="0" fontId="2" fillId="0" borderId="0" xfId="0" applyFont="1" applyFill="1" applyAlignment="1">
      <alignment horizontal="justify" vertical="center" wrapText="1"/>
    </xf>
    <xf numFmtId="0" fontId="52" fillId="0" borderId="0" xfId="0" applyFont="1" applyFill="1" applyBorder="1" applyAlignment="1">
      <alignment horizontal="center" vertical="center" wrapText="1"/>
    </xf>
    <xf numFmtId="0" fontId="0" fillId="0" borderId="0" xfId="0" applyFont="1" applyFill="1"/>
    <xf numFmtId="0" fontId="15" fillId="0" borderId="1" xfId="0" applyFont="1" applyFill="1" applyBorder="1" applyAlignment="1" applyProtection="1">
      <alignment vertical="center" wrapText="1"/>
      <protection locked="0"/>
    </xf>
    <xf numFmtId="0" fontId="15" fillId="0" borderId="1" xfId="0" applyFont="1" applyBorder="1" applyAlignment="1">
      <alignment vertical="center"/>
    </xf>
    <xf numFmtId="0" fontId="11" fillId="0" borderId="0" xfId="0" applyFont="1" applyFill="1" applyBorder="1"/>
    <xf numFmtId="0" fontId="19" fillId="12" borderId="0" xfId="0" applyFont="1" applyFill="1" applyBorder="1" applyAlignment="1">
      <alignment vertical="center" wrapText="1"/>
    </xf>
    <xf numFmtId="176" fontId="15" fillId="0" borderId="0" xfId="7" applyNumberFormat="1" applyFont="1" applyFill="1" applyBorder="1" applyAlignment="1">
      <alignment horizontal="center" vertical="center" wrapText="1"/>
    </xf>
    <xf numFmtId="3" fontId="17" fillId="0" borderId="0" xfId="0" applyNumberFormat="1" applyFont="1" applyBorder="1" applyAlignment="1">
      <alignment horizontal="center" vertical="center" wrapText="1"/>
    </xf>
    <xf numFmtId="0" fontId="15" fillId="0" borderId="3" xfId="0" applyFont="1" applyBorder="1" applyAlignment="1" applyProtection="1">
      <alignment vertical="center" wrapText="1"/>
      <protection locked="0"/>
    </xf>
    <xf numFmtId="167" fontId="11" fillId="13" borderId="1" xfId="6" applyFont="1" applyFill="1" applyBorder="1" applyAlignment="1">
      <alignment vertical="center"/>
    </xf>
    <xf numFmtId="167" fontId="11" fillId="0" borderId="0" xfId="6" applyFont="1" applyFill="1" applyBorder="1" applyAlignment="1">
      <alignment vertical="center"/>
    </xf>
    <xf numFmtId="167" fontId="0" fillId="0" borderId="0" xfId="0" applyNumberFormat="1" applyFill="1"/>
    <xf numFmtId="3" fontId="15" fillId="0" borderId="0" xfId="0" applyNumberFormat="1" applyFont="1" applyFill="1" applyBorder="1" applyAlignment="1">
      <alignment horizontal="center" vertical="center"/>
    </xf>
    <xf numFmtId="3" fontId="15" fillId="0" borderId="3" xfId="0" applyNumberFormat="1"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28" fillId="0" borderId="0" xfId="0" applyFont="1" applyAlignment="1">
      <alignment horizontal="center" vertical="center"/>
    </xf>
    <xf numFmtId="167" fontId="28" fillId="0" borderId="0" xfId="0" applyNumberFormat="1" applyFont="1"/>
    <xf numFmtId="0" fontId="54" fillId="0" borderId="0" xfId="0" applyFont="1"/>
    <xf numFmtId="0" fontId="53" fillId="0" borderId="0" xfId="0" applyFont="1" applyAlignment="1">
      <alignment horizontal="left" vertical="center"/>
    </xf>
    <xf numFmtId="0" fontId="53" fillId="0" borderId="0" xfId="0" applyFont="1" applyAlignment="1">
      <alignment horizontal="center" vertical="center"/>
    </xf>
    <xf numFmtId="0" fontId="44" fillId="0" borderId="0" xfId="0" applyFont="1" applyFill="1" applyAlignment="1">
      <alignment horizontal="left" vertical="center"/>
    </xf>
    <xf numFmtId="0" fontId="48" fillId="0" borderId="0" xfId="4" applyFont="1" applyAlignment="1" applyProtection="1">
      <alignment vertical="center"/>
    </xf>
    <xf numFmtId="0" fontId="55" fillId="0" borderId="0" xfId="4" applyFont="1" applyAlignment="1" applyProtection="1">
      <alignment vertical="center"/>
    </xf>
    <xf numFmtId="0" fontId="43" fillId="0" borderId="0" xfId="0" applyFont="1" applyBorder="1" applyAlignment="1" applyProtection="1">
      <alignment vertical="center"/>
      <protection locked="0"/>
    </xf>
    <xf numFmtId="0" fontId="44" fillId="0" borderId="0" xfId="0" applyFont="1" applyBorder="1" applyAlignment="1" applyProtection="1">
      <alignment vertical="center" wrapText="1"/>
      <protection locked="0"/>
    </xf>
    <xf numFmtId="0" fontId="43" fillId="0" borderId="0" xfId="0"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44" fillId="0" borderId="0" xfId="0" applyFont="1" applyBorder="1" applyAlignment="1" applyProtection="1">
      <alignment horizontal="left" vertical="center" wrapText="1"/>
      <protection locked="0"/>
    </xf>
    <xf numFmtId="0" fontId="44" fillId="2" borderId="0" xfId="0" applyFont="1" applyFill="1" applyAlignment="1">
      <alignment vertical="center"/>
    </xf>
    <xf numFmtId="0" fontId="44" fillId="0" borderId="0" xfId="0" applyFont="1" applyBorder="1" applyAlignment="1" applyProtection="1">
      <alignment horizontal="center" vertical="center" wrapText="1"/>
      <protection locked="0"/>
    </xf>
    <xf numFmtId="0" fontId="26" fillId="0" borderId="0" xfId="0" applyFont="1" applyAlignment="1">
      <alignment vertical="center" wrapText="1"/>
    </xf>
    <xf numFmtId="0" fontId="43" fillId="0" borderId="0" xfId="0" applyFont="1" applyBorder="1" applyAlignment="1" applyProtection="1">
      <alignment horizontal="left" vertical="center" wrapText="1"/>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vertical="center" wrapText="1"/>
      <protection locked="0"/>
    </xf>
    <xf numFmtId="167" fontId="0" fillId="0" borderId="0" xfId="6" applyFont="1" applyFill="1"/>
    <xf numFmtId="167" fontId="0" fillId="0" borderId="0" xfId="6" applyFont="1"/>
    <xf numFmtId="167" fontId="8" fillId="0" borderId="0" xfId="6" applyFont="1" applyFill="1"/>
    <xf numFmtId="0" fontId="8" fillId="0" borderId="0" xfId="0" applyFont="1" applyFill="1"/>
    <xf numFmtId="167" fontId="8" fillId="0" borderId="0" xfId="6" applyFont="1"/>
    <xf numFmtId="167" fontId="2" fillId="0" borderId="0" xfId="6" applyFont="1" applyFill="1" applyAlignment="1">
      <alignment vertical="center" wrapText="1"/>
    </xf>
    <xf numFmtId="0" fontId="2" fillId="0" borderId="0" xfId="0" applyFont="1" applyFill="1" applyAlignment="1">
      <alignment vertical="center" wrapText="1"/>
    </xf>
    <xf numFmtId="167" fontId="2" fillId="0" borderId="0" xfId="6" applyFont="1" applyFill="1" applyAlignment="1" applyProtection="1">
      <alignment vertical="center"/>
      <protection locked="0"/>
    </xf>
    <xf numFmtId="167" fontId="2" fillId="0" borderId="0" xfId="6" applyFont="1" applyAlignment="1" applyProtection="1">
      <alignment vertical="center"/>
      <protection locked="0"/>
    </xf>
    <xf numFmtId="0" fontId="56" fillId="0" borderId="0" xfId="0" applyFont="1"/>
    <xf numFmtId="0" fontId="56" fillId="0" borderId="0" xfId="0" applyFont="1" applyAlignment="1">
      <alignment vertical="center"/>
    </xf>
    <xf numFmtId="0" fontId="15" fillId="0" borderId="1" xfId="0" applyFont="1" applyFill="1" applyBorder="1" applyAlignment="1">
      <alignment vertical="center"/>
    </xf>
    <xf numFmtId="0" fontId="15" fillId="0" borderId="3" xfId="0" applyFont="1" applyFill="1" applyBorder="1" applyAlignment="1" applyProtection="1">
      <alignment vertical="center" wrapText="1"/>
      <protection locked="0"/>
    </xf>
    <xf numFmtId="37" fontId="10" fillId="0" borderId="0" xfId="14" applyNumberFormat="1" applyFont="1" applyBorder="1" applyAlignment="1">
      <alignment horizontal="center" vertical="center" wrapText="1"/>
    </xf>
    <xf numFmtId="0" fontId="10" fillId="0" borderId="0" xfId="0" applyFont="1" applyBorder="1" applyAlignment="1" applyProtection="1">
      <alignment horizontal="left" vertical="center" wrapText="1"/>
      <protection locked="0"/>
    </xf>
    <xf numFmtId="0" fontId="15" fillId="2" borderId="1" xfId="0" applyFont="1" applyFill="1" applyBorder="1" applyAlignment="1">
      <alignment horizontal="center" vertical="center" textRotation="90" wrapText="1"/>
    </xf>
    <xf numFmtId="0" fontId="15" fillId="2" borderId="1" xfId="0" applyFont="1" applyFill="1" applyBorder="1" applyAlignment="1">
      <alignment horizontal="center" vertical="center" wrapText="1"/>
    </xf>
    <xf numFmtId="181" fontId="56" fillId="0" borderId="0" xfId="0" applyNumberFormat="1" applyFont="1"/>
    <xf numFmtId="167" fontId="0" fillId="0" borderId="0" xfId="6" applyFont="1" applyFill="1" applyBorder="1"/>
    <xf numFmtId="0" fontId="15" fillId="0" borderId="1" xfId="0" applyFont="1" applyFill="1" applyBorder="1" applyAlignment="1" applyProtection="1">
      <alignment horizontal="center" vertical="center" textRotation="90" wrapText="1"/>
      <protection locked="0"/>
    </xf>
    <xf numFmtId="0" fontId="11" fillId="0" borderId="9" xfId="0" applyFont="1" applyFill="1" applyBorder="1" applyAlignment="1">
      <alignment horizontal="center" vertical="center" wrapText="1"/>
    </xf>
    <xf numFmtId="0" fontId="19" fillId="0" borderId="9" xfId="0" applyFont="1" applyFill="1" applyBorder="1" applyAlignment="1">
      <alignment horizontal="left" vertical="center" wrapText="1"/>
    </xf>
    <xf numFmtId="0" fontId="19" fillId="0" borderId="9" xfId="0" applyFont="1" applyFill="1" applyBorder="1" applyAlignment="1">
      <alignment horizontal="center" vertical="center"/>
    </xf>
    <xf numFmtId="3" fontId="22" fillId="0" borderId="8" xfId="0" applyNumberFormat="1" applyFont="1" applyBorder="1" applyAlignment="1">
      <alignment horizontal="center" vertical="center" wrapText="1"/>
    </xf>
    <xf numFmtId="0" fontId="57" fillId="2" borderId="1" xfId="0" applyFont="1" applyFill="1" applyBorder="1" applyAlignment="1">
      <alignment horizontal="center" vertical="center"/>
    </xf>
    <xf numFmtId="0" fontId="11" fillId="2" borderId="2" xfId="8" applyFont="1" applyFill="1" applyBorder="1" applyAlignment="1">
      <alignment horizontal="justify" vertical="center" wrapText="1"/>
    </xf>
    <xf numFmtId="0" fontId="15" fillId="0" borderId="1" xfId="0" applyFont="1" applyBorder="1" applyAlignment="1">
      <alignment horizontal="center" vertical="center"/>
    </xf>
    <xf numFmtId="0" fontId="57" fillId="2" borderId="0" xfId="0" applyFont="1" applyFill="1" applyBorder="1" applyAlignment="1">
      <alignment horizontal="center" vertical="center"/>
    </xf>
    <xf numFmtId="0" fontId="11" fillId="2" borderId="0" xfId="8" applyFont="1" applyFill="1" applyBorder="1" applyAlignment="1">
      <alignment horizontal="justify" vertical="center" wrapText="1"/>
    </xf>
    <xf numFmtId="164" fontId="11" fillId="13" borderId="1" xfId="6" applyNumberFormat="1" applyFont="1" applyFill="1" applyBorder="1" applyAlignment="1">
      <alignment vertical="center"/>
    </xf>
    <xf numFmtId="0" fontId="21" fillId="0" borderId="1" xfId="0" applyFont="1"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Fill="1" applyBorder="1" applyAlignment="1">
      <alignment vertical="center" wrapText="1"/>
    </xf>
    <xf numFmtId="0" fontId="19" fillId="0" borderId="2" xfId="0" applyFont="1" applyBorder="1" applyAlignment="1">
      <alignment horizontal="center" vertical="center" wrapText="1"/>
    </xf>
    <xf numFmtId="0" fontId="11" fillId="0" borderId="1" xfId="0" applyFont="1" applyBorder="1"/>
    <xf numFmtId="0" fontId="11" fillId="0" borderId="1" xfId="0" applyFont="1" applyBorder="1" applyAlignment="1">
      <alignment vertical="center"/>
    </xf>
    <xf numFmtId="0" fontId="15" fillId="2" borderId="1" xfId="7" applyFont="1" applyFill="1" applyBorder="1" applyAlignment="1">
      <alignment horizontal="center" vertical="center"/>
    </xf>
    <xf numFmtId="167" fontId="19" fillId="0" borderId="1" xfId="6" applyFont="1" applyFill="1" applyBorder="1" applyAlignment="1">
      <alignment horizontal="center" vertical="center" wrapText="1"/>
    </xf>
    <xf numFmtId="0" fontId="11" fillId="0" borderId="0" xfId="0" applyFont="1" applyBorder="1"/>
    <xf numFmtId="0" fontId="15" fillId="0" borderId="1" xfId="9" applyFont="1" applyFill="1" applyBorder="1" applyAlignment="1">
      <alignment horizontal="justify" vertical="center" wrapText="1"/>
    </xf>
    <xf numFmtId="0" fontId="11" fillId="0" borderId="9" xfId="0" applyFont="1" applyFill="1" applyBorder="1" applyAlignment="1">
      <alignment horizontal="center" vertical="center"/>
    </xf>
    <xf numFmtId="167" fontId="21" fillId="0" borderId="1" xfId="6" applyFont="1" applyFill="1" applyBorder="1" applyAlignment="1">
      <alignment horizontal="center" vertical="center" wrapText="1"/>
    </xf>
    <xf numFmtId="0" fontId="11" fillId="0" borderId="1" xfId="0" applyFont="1" applyBorder="1" applyAlignment="1">
      <alignment horizontal="center"/>
    </xf>
    <xf numFmtId="169" fontId="21" fillId="0" borderId="1" xfId="0" applyNumberFormat="1" applyFont="1" applyFill="1" applyBorder="1" applyAlignment="1">
      <alignment horizontal="center" vertical="center" wrapText="1"/>
    </xf>
    <xf numFmtId="0" fontId="19" fillId="0" borderId="1" xfId="0" applyFont="1" applyBorder="1" applyAlignment="1">
      <alignment vertical="center"/>
    </xf>
    <xf numFmtId="167" fontId="11" fillId="13" borderId="1" xfId="6" applyNumberFormat="1" applyFont="1" applyFill="1" applyBorder="1" applyAlignment="1">
      <alignment vertical="center"/>
    </xf>
    <xf numFmtId="0" fontId="11" fillId="0" borderId="7" xfId="0" applyFont="1" applyBorder="1" applyAlignment="1">
      <alignment horizontal="center" vertical="center"/>
    </xf>
    <xf numFmtId="0" fontId="15" fillId="2" borderId="1" xfId="0" applyFont="1" applyFill="1" applyBorder="1" applyAlignment="1">
      <alignment vertical="top" wrapText="1"/>
    </xf>
    <xf numFmtId="0" fontId="15" fillId="2" borderId="1" xfId="7" applyFont="1" applyFill="1" applyBorder="1" applyAlignment="1">
      <alignment horizontal="center" vertical="center" wrapText="1"/>
    </xf>
    <xf numFmtId="0" fontId="15" fillId="2" borderId="1" xfId="2" applyFont="1" applyFill="1" applyBorder="1" applyAlignment="1">
      <alignment vertical="top" wrapText="1"/>
    </xf>
    <xf numFmtId="0" fontId="15" fillId="0" borderId="1" xfId="0" applyFont="1" applyFill="1" applyBorder="1" applyAlignment="1">
      <alignment vertical="center" wrapText="1"/>
    </xf>
    <xf numFmtId="0" fontId="15" fillId="0" borderId="0" xfId="0" applyFont="1" applyFill="1" applyBorder="1" applyAlignment="1">
      <alignment vertical="center" wrapText="1"/>
    </xf>
    <xf numFmtId="0" fontId="19" fillId="15" borderId="1" xfId="0" applyFont="1" applyFill="1" applyBorder="1" applyAlignment="1">
      <alignment horizontal="center" vertical="center" textRotation="90" wrapText="1"/>
    </xf>
    <xf numFmtId="0" fontId="19" fillId="15" borderId="1" xfId="0" applyFont="1" applyFill="1" applyBorder="1" applyAlignment="1">
      <alignment horizontal="center" vertical="center" wrapText="1"/>
    </xf>
    <xf numFmtId="3" fontId="58" fillId="0" borderId="1" xfId="0" applyNumberFormat="1" applyFont="1" applyFill="1" applyBorder="1" applyAlignment="1">
      <alignment horizontal="center"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8" xfId="0" applyFont="1" applyFill="1" applyBorder="1" applyAlignment="1">
      <alignment horizontal="center" vertical="center" wrapText="1"/>
    </xf>
    <xf numFmtId="0" fontId="19" fillId="0" borderId="8" xfId="0" applyFont="1" applyFill="1" applyBorder="1" applyAlignment="1">
      <alignment horizontal="center" vertical="center"/>
    </xf>
    <xf numFmtId="0" fontId="15" fillId="0" borderId="8" xfId="0" applyFont="1" applyFill="1" applyBorder="1" applyAlignment="1" applyProtection="1">
      <alignment horizontal="center" vertical="center" wrapText="1"/>
      <protection locked="0"/>
    </xf>
    <xf numFmtId="3" fontId="58" fillId="0" borderId="8" xfId="0" applyNumberFormat="1" applyFont="1" applyFill="1" applyBorder="1" applyAlignment="1">
      <alignment horizontal="center" vertical="center" wrapText="1"/>
    </xf>
    <xf numFmtId="0" fontId="19" fillId="0" borderId="1" xfId="0" applyFont="1" applyFill="1" applyBorder="1" applyAlignment="1">
      <alignment horizontal="justify" vertical="center" wrapText="1"/>
    </xf>
    <xf numFmtId="0" fontId="11" fillId="0" borderId="1" xfId="0" applyFont="1" applyBorder="1" applyAlignment="1">
      <alignment vertical="center" wrapText="1"/>
    </xf>
    <xf numFmtId="167" fontId="29" fillId="16" borderId="0" xfId="6" applyFont="1" applyFill="1"/>
    <xf numFmtId="0" fontId="29" fillId="16" borderId="0" xfId="0" applyFont="1" applyFill="1"/>
    <xf numFmtId="0" fontId="19" fillId="0" borderId="8" xfId="0" applyFont="1" applyFill="1" applyBorder="1" applyAlignment="1">
      <alignment horizontal="center" vertical="center" wrapText="1"/>
    </xf>
    <xf numFmtId="0" fontId="11" fillId="0" borderId="2" xfId="0" applyFont="1" applyFill="1" applyBorder="1" applyAlignment="1">
      <alignment horizontal="center" vertical="center"/>
    </xf>
    <xf numFmtId="0" fontId="19" fillId="0" borderId="1" xfId="0" applyFont="1" applyBorder="1" applyAlignment="1">
      <alignment horizontal="justify" vertical="center"/>
    </xf>
    <xf numFmtId="0" fontId="11" fillId="0" borderId="7" xfId="0" applyFont="1" applyFill="1" applyBorder="1" applyAlignment="1">
      <alignment horizontal="center" vertical="center"/>
    </xf>
    <xf numFmtId="0" fontId="19" fillId="0" borderId="1" xfId="0" applyFont="1" applyBorder="1" applyAlignment="1">
      <alignment horizontal="justify" vertical="center" wrapText="1"/>
    </xf>
    <xf numFmtId="0" fontId="11" fillId="0" borderId="0" xfId="0" applyFont="1" applyFill="1" applyBorder="1" applyAlignment="1">
      <alignment horizontal="justify" vertical="center"/>
    </xf>
    <xf numFmtId="167" fontId="25" fillId="9" borderId="13" xfId="0" applyNumberFormat="1" applyFont="1" applyFill="1" applyBorder="1" applyAlignment="1">
      <alignment vertical="center"/>
    </xf>
    <xf numFmtId="0" fontId="26" fillId="0" borderId="4" xfId="0" applyFont="1" applyBorder="1" applyAlignment="1" applyProtection="1">
      <alignment horizontal="center" vertical="center" wrapText="1"/>
      <protection locked="0"/>
    </xf>
    <xf numFmtId="0" fontId="26" fillId="0" borderId="0" xfId="0" applyFont="1" applyBorder="1" applyAlignment="1">
      <alignment horizontal="center" vertical="center"/>
    </xf>
    <xf numFmtId="0" fontId="26" fillId="0" borderId="0" xfId="0" applyFont="1" applyBorder="1" applyAlignment="1">
      <alignment horizontal="justify" vertical="center" wrapText="1"/>
    </xf>
    <xf numFmtId="1" fontId="26" fillId="0" borderId="0" xfId="0" applyNumberFormat="1"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protection locked="0"/>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167" fontId="29" fillId="0" borderId="0" xfId="6" applyFont="1"/>
    <xf numFmtId="167" fontId="29" fillId="0" borderId="0" xfId="6" applyFont="1" applyFill="1"/>
    <xf numFmtId="0" fontId="11" fillId="0" borderId="1" xfId="0" applyFont="1" applyBorder="1" applyAlignment="1">
      <alignment horizontal="justify" vertical="center" wrapText="1"/>
    </xf>
    <xf numFmtId="3" fontId="17" fillId="0" borderId="1" xfId="0" applyNumberFormat="1" applyFont="1" applyBorder="1" applyAlignment="1">
      <alignment horizontal="center" vertical="center" wrapText="1"/>
    </xf>
    <xf numFmtId="167" fontId="0" fillId="0" borderId="0" xfId="6" applyFont="1" applyBorder="1"/>
    <xf numFmtId="0" fontId="11" fillId="0" borderId="1" xfId="0" applyFont="1" applyBorder="1" applyAlignment="1">
      <alignment horizontal="center" vertical="center" wrapText="1"/>
    </xf>
    <xf numFmtId="172" fontId="15" fillId="0" borderId="1" xfId="0" applyNumberFormat="1" applyFont="1" applyFill="1" applyBorder="1" applyAlignment="1">
      <alignment horizontal="center" vertical="center" wrapText="1"/>
    </xf>
    <xf numFmtId="172" fontId="17" fillId="0" borderId="1" xfId="0" applyNumberFormat="1" applyFont="1" applyBorder="1" applyAlignment="1" applyProtection="1">
      <alignment horizontal="center" vertical="center" wrapText="1"/>
      <protection locked="0"/>
    </xf>
    <xf numFmtId="174" fontId="16" fillId="0" borderId="0" xfId="0" applyNumberFormat="1" applyFont="1" applyAlignment="1">
      <alignment horizontal="center"/>
    </xf>
    <xf numFmtId="167" fontId="24" fillId="0" borderId="0" xfId="6" applyFont="1" applyFill="1" applyAlignment="1" applyProtection="1">
      <alignment vertical="center"/>
      <protection locked="0"/>
    </xf>
    <xf numFmtId="0" fontId="24" fillId="0" borderId="0" xfId="0" applyFont="1" applyFill="1" applyAlignment="1" applyProtection="1">
      <alignment vertical="center"/>
      <protection locked="0"/>
    </xf>
    <xf numFmtId="0" fontId="15" fillId="0" borderId="1" xfId="2" applyFont="1" applyFill="1" applyBorder="1" applyAlignment="1">
      <alignment horizontal="justify" vertical="center" wrapText="1" shrinkToFit="1"/>
    </xf>
    <xf numFmtId="49" fontId="15" fillId="0" borderId="0" xfId="0" applyNumberFormat="1" applyFont="1" applyFill="1" applyBorder="1" applyAlignment="1">
      <alignment horizontal="center" vertical="center" wrapText="1"/>
    </xf>
    <xf numFmtId="0" fontId="15" fillId="0" borderId="0" xfId="2" applyFont="1" applyFill="1" applyBorder="1" applyAlignment="1">
      <alignment horizontal="justify" vertical="center" wrapText="1" shrinkToFit="1"/>
    </xf>
    <xf numFmtId="0" fontId="15" fillId="0" borderId="0" xfId="0" applyFont="1" applyBorder="1" applyAlignment="1">
      <alignment horizontal="center" vertical="center" wrapText="1"/>
    </xf>
    <xf numFmtId="0" fontId="15" fillId="0" borderId="0" xfId="2" applyFont="1" applyFill="1" applyBorder="1" applyAlignment="1">
      <alignment horizontal="center" vertical="center" wrapText="1"/>
    </xf>
    <xf numFmtId="0" fontId="10" fillId="0" borderId="0" xfId="0" applyFont="1" applyBorder="1" applyAlignment="1" applyProtection="1">
      <alignment horizontal="right" vertical="center" wrapText="1"/>
      <protection locked="0"/>
    </xf>
    <xf numFmtId="3" fontId="10" fillId="0" borderId="0" xfId="0" applyNumberFormat="1" applyFont="1" applyBorder="1" applyAlignment="1" applyProtection="1">
      <alignment horizontal="center" vertical="center" wrapText="1"/>
      <protection locked="0"/>
    </xf>
    <xf numFmtId="167" fontId="2" fillId="0" borderId="0" xfId="6"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174" fontId="11" fillId="0" borderId="0" xfId="0" applyNumberFormat="1" applyFont="1"/>
    <xf numFmtId="175" fontId="11" fillId="0" borderId="0" xfId="0" applyNumberFormat="1" applyFont="1"/>
    <xf numFmtId="172" fontId="15" fillId="0" borderId="0" xfId="0" applyNumberFormat="1" applyFont="1" applyFill="1" applyBorder="1" applyAlignment="1">
      <alignment horizontal="center" vertical="center" wrapText="1"/>
    </xf>
    <xf numFmtId="172" fontId="17" fillId="0" borderId="0" xfId="0" applyNumberFormat="1"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3" fontId="22" fillId="2" borderId="1" xfId="0" applyNumberFormat="1"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19" fillId="2" borderId="9" xfId="0" applyFont="1" applyFill="1" applyBorder="1" applyAlignment="1">
      <alignment horizontal="center" vertical="center" textRotation="90" wrapText="1"/>
    </xf>
    <xf numFmtId="0" fontId="19" fillId="2" borderId="9" xfId="0" applyFont="1" applyFill="1" applyBorder="1" applyAlignment="1">
      <alignment horizontal="center" vertical="center" wrapText="1"/>
    </xf>
    <xf numFmtId="0" fontId="15" fillId="0" borderId="0" xfId="2" applyFont="1" applyFill="1" applyBorder="1" applyAlignment="1">
      <alignment vertical="center" wrapText="1" shrinkToFit="1"/>
    </xf>
    <xf numFmtId="0" fontId="58" fillId="0" borderId="1" xfId="0" applyFont="1" applyFill="1" applyBorder="1" applyAlignment="1">
      <alignment horizontal="center" vertical="center" wrapText="1"/>
    </xf>
    <xf numFmtId="166" fontId="19" fillId="15" borderId="1" xfId="0" applyNumberFormat="1" applyFont="1" applyFill="1" applyBorder="1" applyAlignment="1">
      <alignment vertical="center" wrapText="1"/>
    </xf>
    <xf numFmtId="166" fontId="15" fillId="0" borderId="0" xfId="0" applyNumberFormat="1" applyFont="1" applyFill="1" applyBorder="1" applyAlignment="1">
      <alignment horizontal="center" vertical="center" wrapText="1"/>
    </xf>
    <xf numFmtId="166" fontId="19" fillId="15" borderId="0" xfId="0" applyNumberFormat="1" applyFont="1" applyFill="1" applyBorder="1" applyAlignment="1">
      <alignment vertical="center" wrapText="1"/>
    </xf>
    <xf numFmtId="3" fontId="58" fillId="0" borderId="0" xfId="0" applyNumberFormat="1" applyFont="1" applyFill="1" applyBorder="1" applyAlignment="1">
      <alignment horizontal="center" vertical="center" wrapText="1"/>
    </xf>
    <xf numFmtId="182" fontId="11" fillId="13" borderId="1" xfId="6" applyNumberFormat="1" applyFont="1" applyFill="1" applyBorder="1" applyAlignment="1">
      <alignment vertical="center"/>
    </xf>
    <xf numFmtId="167" fontId="25" fillId="3" borderId="13" xfId="0" applyNumberFormat="1" applyFont="1" applyFill="1" applyBorder="1" applyAlignment="1">
      <alignment vertical="center"/>
    </xf>
    <xf numFmtId="167" fontId="25" fillId="8" borderId="13" xfId="0" applyNumberFormat="1" applyFont="1" applyFill="1" applyBorder="1" applyAlignment="1">
      <alignment vertical="center"/>
    </xf>
    <xf numFmtId="0" fontId="11" fillId="13" borderId="1" xfId="0" applyFont="1" applyFill="1" applyBorder="1" applyAlignment="1">
      <alignment horizontal="center" vertical="center" wrapText="1"/>
    </xf>
    <xf numFmtId="0" fontId="15" fillId="13" borderId="1" xfId="0" applyFont="1" applyFill="1" applyBorder="1" applyAlignment="1" applyProtection="1">
      <alignment horizontal="center" vertical="center" textRotation="90" wrapText="1"/>
      <protection locked="0"/>
    </xf>
    <xf numFmtId="0" fontId="15" fillId="13" borderId="1" xfId="0" applyFont="1" applyFill="1" applyBorder="1" applyAlignment="1" applyProtection="1">
      <alignment horizontal="center" vertical="center" wrapText="1"/>
      <protection locked="0"/>
    </xf>
    <xf numFmtId="0" fontId="19" fillId="13" borderId="1" xfId="0" applyFont="1" applyFill="1" applyBorder="1" applyAlignment="1">
      <alignment horizontal="center" vertical="center" wrapText="1"/>
    </xf>
    <xf numFmtId="49" fontId="3" fillId="13" borderId="1" xfId="0" applyNumberFormat="1" applyFont="1" applyFill="1" applyBorder="1" applyAlignment="1">
      <alignment horizontal="center" vertical="center" wrapText="1"/>
    </xf>
    <xf numFmtId="0" fontId="3" fillId="13" borderId="1" xfId="2" applyFont="1" applyFill="1" applyBorder="1" applyAlignment="1">
      <alignment horizontal="justify" vertical="center" wrapText="1" shrinkToFit="1"/>
    </xf>
    <xf numFmtId="0" fontId="3" fillId="13" borderId="1" xfId="0" applyFont="1" applyFill="1" applyBorder="1" applyAlignment="1">
      <alignment horizontal="center" vertical="center" wrapText="1"/>
    </xf>
    <xf numFmtId="0" fontId="3" fillId="13" borderId="1" xfId="0" applyFont="1" applyFill="1" applyBorder="1" applyAlignment="1" applyProtection="1">
      <alignment horizontal="center" vertical="center" wrapText="1"/>
      <protection locked="0"/>
    </xf>
    <xf numFmtId="0" fontId="3" fillId="13" borderId="1" xfId="2" applyFont="1" applyFill="1" applyBorder="1" applyAlignment="1">
      <alignment horizontal="center" vertical="center" wrapText="1"/>
    </xf>
    <xf numFmtId="172" fontId="3" fillId="13" borderId="1" xfId="0" applyNumberFormat="1" applyFont="1" applyFill="1" applyBorder="1" applyAlignment="1">
      <alignment horizontal="center" vertical="center" wrapText="1"/>
    </xf>
    <xf numFmtId="172" fontId="60" fillId="13" borderId="1" xfId="0" applyNumberFormat="1" applyFont="1" applyFill="1" applyBorder="1" applyAlignment="1" applyProtection="1">
      <alignment horizontal="center" vertical="center" wrapText="1"/>
      <protection locked="0"/>
    </xf>
    <xf numFmtId="0" fontId="19" fillId="13" borderId="1" xfId="0" applyFont="1" applyFill="1" applyBorder="1" applyAlignment="1">
      <alignment horizontal="center" vertical="center" textRotation="90" wrapText="1"/>
    </xf>
    <xf numFmtId="0" fontId="19" fillId="13" borderId="1" xfId="0" applyFont="1" applyFill="1" applyBorder="1" applyAlignment="1">
      <alignment horizontal="justify" vertical="center" wrapText="1"/>
    </xf>
    <xf numFmtId="0" fontId="19" fillId="13" borderId="1" xfId="0" applyFont="1" applyFill="1" applyBorder="1" applyAlignment="1">
      <alignment horizontal="center" vertical="center"/>
    </xf>
    <xf numFmtId="0" fontId="22" fillId="13" borderId="1" xfId="0" applyFont="1" applyFill="1" applyBorder="1" applyAlignment="1">
      <alignment horizontal="center" vertical="center" wrapText="1"/>
    </xf>
    <xf numFmtId="3" fontId="22" fillId="13" borderId="1" xfId="0" applyNumberFormat="1" applyFont="1" applyFill="1" applyBorder="1" applyAlignment="1">
      <alignment horizontal="center" vertical="center" wrapText="1"/>
    </xf>
    <xf numFmtId="0" fontId="40" fillId="0" borderId="0" xfId="0" applyFont="1" applyFill="1" applyAlignment="1">
      <alignment horizontal="justify" vertical="center"/>
    </xf>
    <xf numFmtId="0" fontId="26" fillId="0" borderId="0" xfId="0" applyFont="1" applyBorder="1" applyAlignment="1">
      <alignment horizontal="justify" vertical="center"/>
    </xf>
    <xf numFmtId="0" fontId="25" fillId="17" borderId="1" xfId="0" applyFont="1" applyFill="1" applyBorder="1" applyAlignment="1" applyProtection="1">
      <alignment horizontal="center" vertical="center" wrapText="1"/>
      <protection locked="0"/>
    </xf>
    <xf numFmtId="0" fontId="25" fillId="17" borderId="1" xfId="0" applyFont="1" applyFill="1" applyBorder="1" applyAlignment="1" applyProtection="1">
      <alignment horizontal="center" vertical="center" textRotation="90" wrapText="1"/>
      <protection locked="0"/>
    </xf>
    <xf numFmtId="0" fontId="25" fillId="17" borderId="1" xfId="0" applyFont="1" applyFill="1" applyBorder="1" applyAlignment="1">
      <alignment horizontal="center" vertical="center" wrapText="1"/>
    </xf>
    <xf numFmtId="0" fontId="26" fillId="0" borderId="1" xfId="0" applyFont="1" applyBorder="1" applyAlignment="1" applyProtection="1">
      <alignment horizontal="center" vertical="center" wrapText="1"/>
      <protection locked="0"/>
    </xf>
    <xf numFmtId="0" fontId="62" fillId="0" borderId="0" xfId="0" applyFont="1"/>
    <xf numFmtId="0" fontId="63" fillId="0" borderId="0" xfId="0" applyFont="1" applyBorder="1" applyAlignment="1" applyProtection="1">
      <alignment horizontal="justify" vertical="center" wrapText="1"/>
      <protection locked="0"/>
    </xf>
    <xf numFmtId="0" fontId="64" fillId="0" borderId="1" xfId="0" applyFont="1" applyBorder="1" applyAlignment="1" applyProtection="1">
      <alignment horizontal="center" vertical="center" wrapText="1"/>
      <protection locked="0"/>
    </xf>
    <xf numFmtId="0" fontId="64" fillId="0" borderId="1"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63" fillId="0" borderId="0"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47" fillId="17" borderId="1" xfId="0" applyFont="1" applyFill="1" applyBorder="1" applyAlignment="1" applyProtection="1">
      <alignment vertical="center" wrapText="1"/>
      <protection locked="0"/>
    </xf>
    <xf numFmtId="0" fontId="26" fillId="0" borderId="0" xfId="0" applyFont="1" applyBorder="1" applyAlignment="1" applyProtection="1">
      <alignment horizontal="justify" vertical="center" wrapText="1"/>
      <protection locked="0"/>
    </xf>
    <xf numFmtId="0" fontId="25" fillId="0" borderId="0" xfId="0" applyFont="1" applyBorder="1" applyAlignment="1" applyProtection="1">
      <alignment horizontal="left" vertical="center"/>
      <protection locked="0"/>
    </xf>
    <xf numFmtId="0" fontId="26" fillId="0" borderId="0" xfId="0" applyFont="1" applyFill="1" applyBorder="1" applyAlignment="1" applyProtection="1">
      <alignment horizontal="left" vertical="center" wrapText="1"/>
      <protection locked="0"/>
    </xf>
    <xf numFmtId="0" fontId="47"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64" fillId="0" borderId="1" xfId="0" applyFont="1" applyBorder="1" applyAlignment="1" applyProtection="1">
      <alignment horizontal="center" vertical="center"/>
      <protection locked="0"/>
    </xf>
    <xf numFmtId="0" fontId="26" fillId="0" borderId="0" xfId="0" applyFont="1" applyFill="1" applyBorder="1" applyAlignment="1">
      <alignment vertical="center"/>
    </xf>
    <xf numFmtId="0" fontId="26" fillId="0" borderId="0" xfId="0" applyFont="1" applyBorder="1" applyAlignment="1">
      <alignment vertical="center"/>
    </xf>
    <xf numFmtId="0" fontId="2" fillId="0" borderId="0" xfId="0" applyFont="1" applyBorder="1"/>
    <xf numFmtId="0" fontId="2" fillId="0" borderId="0" xfId="0" applyFont="1" applyBorder="1" applyAlignment="1">
      <alignment horizontal="justify" vertical="center"/>
    </xf>
    <xf numFmtId="0" fontId="40" fillId="0" borderId="0" xfId="0" applyFont="1" applyFill="1" applyBorder="1" applyAlignment="1">
      <alignment horizontal="justify" vertical="center"/>
    </xf>
    <xf numFmtId="0" fontId="25" fillId="0" borderId="0" xfId="0" applyFont="1" applyBorder="1" applyAlignment="1">
      <alignment horizontal="justify" vertical="center"/>
    </xf>
    <xf numFmtId="0" fontId="2" fillId="0" borderId="0" xfId="0" applyFont="1" applyFill="1" applyBorder="1" applyAlignment="1">
      <alignment horizontal="justify" vertical="center" wrapText="1"/>
    </xf>
    <xf numFmtId="0" fontId="26" fillId="0" borderId="0" xfId="0" applyFont="1" applyFill="1" applyBorder="1" applyAlignment="1">
      <alignment vertical="justify" wrapText="1"/>
    </xf>
    <xf numFmtId="0" fontId="25" fillId="0" borderId="0" xfId="0" applyFont="1" applyBorder="1" applyAlignment="1">
      <alignment horizontal="left" vertical="center"/>
    </xf>
    <xf numFmtId="0" fontId="0" fillId="0" borderId="0" xfId="0" applyBorder="1" applyAlignment="1"/>
    <xf numFmtId="0" fontId="25" fillId="0" borderId="1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5" fillId="17" borderId="9" xfId="0" applyFont="1" applyFill="1" applyBorder="1" applyAlignment="1" applyProtection="1">
      <alignment horizontal="center" vertical="center" wrapText="1"/>
      <protection locked="0"/>
    </xf>
    <xf numFmtId="0" fontId="25" fillId="17" borderId="17" xfId="0" applyFont="1" applyFill="1" applyBorder="1" applyAlignment="1" applyProtection="1">
      <alignment horizontal="center" vertical="center" wrapText="1"/>
      <protection locked="0"/>
    </xf>
    <xf numFmtId="0" fontId="25" fillId="17" borderId="9" xfId="0" applyFont="1" applyFill="1" applyBorder="1" applyAlignment="1" applyProtection="1">
      <alignment horizontal="center" vertical="center"/>
      <protection locked="0"/>
    </xf>
    <xf numFmtId="0" fontId="2" fillId="0" borderId="4" xfId="0" applyFont="1" applyBorder="1" applyAlignment="1">
      <alignment horizontal="justify" vertical="center"/>
    </xf>
    <xf numFmtId="0" fontId="40" fillId="0" borderId="4" xfId="0" applyFont="1" applyFill="1" applyBorder="1" applyAlignment="1">
      <alignment horizontal="justify" vertical="center"/>
    </xf>
    <xf numFmtId="0" fontId="25" fillId="0" borderId="4" xfId="0" applyFont="1" applyBorder="1" applyAlignment="1">
      <alignment horizontal="justify" vertical="center"/>
    </xf>
    <xf numFmtId="0" fontId="25" fillId="0" borderId="16" xfId="0" applyFont="1" applyBorder="1" applyAlignment="1" applyProtection="1">
      <alignment horizontal="left" vertical="center"/>
      <protection locked="0"/>
    </xf>
    <xf numFmtId="0" fontId="25" fillId="0" borderId="15" xfId="0" applyFont="1" applyBorder="1" applyAlignment="1" applyProtection="1">
      <alignment horizontal="left" vertical="center"/>
      <protection locked="0"/>
    </xf>
    <xf numFmtId="0" fontId="0" fillId="0" borderId="19" xfId="0" applyBorder="1"/>
    <xf numFmtId="0" fontId="0" fillId="0" borderId="21" xfId="0" applyBorder="1"/>
    <xf numFmtId="0" fontId="0" fillId="0" borderId="22" xfId="0" applyBorder="1"/>
    <xf numFmtId="0" fontId="0" fillId="0" borderId="23" xfId="0" applyBorder="1"/>
    <xf numFmtId="37" fontId="25" fillId="0" borderId="22" xfId="14" applyNumberFormat="1" applyFont="1" applyBorder="1" applyAlignment="1">
      <alignment horizontal="center" vertical="center"/>
    </xf>
    <xf numFmtId="0" fontId="2" fillId="0" borderId="23" xfId="0" applyFont="1" applyBorder="1" applyAlignment="1" applyProtection="1">
      <alignment vertical="center"/>
      <protection locked="0"/>
    </xf>
    <xf numFmtId="0" fontId="2" fillId="0" borderId="29" xfId="0" applyFont="1" applyBorder="1" applyAlignment="1" applyProtection="1">
      <alignment vertical="center"/>
      <protection locked="0"/>
    </xf>
    <xf numFmtId="0" fontId="25" fillId="17" borderId="27" xfId="0" applyFont="1" applyFill="1" applyBorder="1" applyAlignment="1" applyProtection="1">
      <alignment horizontal="center" vertical="center" wrapText="1"/>
      <protection locked="0"/>
    </xf>
    <xf numFmtId="0" fontId="62" fillId="0" borderId="22" xfId="0" applyFont="1" applyBorder="1"/>
    <xf numFmtId="0" fontId="64" fillId="0" borderId="27" xfId="0"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 fillId="0" borderId="23" xfId="0" applyFont="1" applyFill="1" applyBorder="1" applyAlignment="1">
      <alignment horizontal="justify" vertical="center" wrapText="1"/>
    </xf>
    <xf numFmtId="0" fontId="0" fillId="0" borderId="22" xfId="0" applyFill="1" applyBorder="1"/>
    <xf numFmtId="0" fontId="0" fillId="0" borderId="23" xfId="0" applyFill="1" applyBorder="1"/>
    <xf numFmtId="0" fontId="2" fillId="0" borderId="22"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6" fillId="0" borderId="23" xfId="0" applyFont="1" applyFill="1" applyBorder="1" applyAlignment="1" applyProtection="1">
      <alignment horizontal="left" vertical="center" wrapText="1"/>
      <protection locked="0"/>
    </xf>
    <xf numFmtId="0" fontId="25" fillId="0" borderId="22"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5" fillId="0" borderId="22" xfId="0" applyFont="1" applyBorder="1" applyAlignment="1" applyProtection="1">
      <alignment horizontal="center" vertical="center"/>
      <protection locked="0"/>
    </xf>
    <xf numFmtId="0" fontId="63" fillId="0" borderId="22"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pplyAlignment="1">
      <alignment vertical="center"/>
    </xf>
    <xf numFmtId="0" fontId="26" fillId="0" borderId="24" xfId="0" applyFont="1" applyBorder="1" applyAlignment="1" applyProtection="1">
      <alignment vertical="center" wrapText="1"/>
      <protection locked="0"/>
    </xf>
    <xf numFmtId="0" fontId="25" fillId="0" borderId="25" xfId="0" applyFont="1" applyBorder="1" applyAlignment="1">
      <alignment horizontal="justify" vertical="center"/>
    </xf>
    <xf numFmtId="0" fontId="40" fillId="0" borderId="25" xfId="0" applyFont="1" applyFill="1" applyBorder="1" applyAlignment="1">
      <alignment horizontal="justify" vertical="center"/>
    </xf>
    <xf numFmtId="0" fontId="26" fillId="0" borderId="25" xfId="0" applyFont="1" applyBorder="1" applyAlignment="1">
      <alignment horizontal="justify" vertical="center"/>
    </xf>
    <xf numFmtId="0" fontId="0" fillId="0" borderId="25" xfId="0" applyBorder="1"/>
    <xf numFmtId="0" fontId="26" fillId="0" borderId="26" xfId="0" applyFont="1" applyBorder="1" applyAlignment="1" applyProtection="1">
      <alignment vertical="center" wrapText="1"/>
      <protection locked="0"/>
    </xf>
    <xf numFmtId="0" fontId="1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9" fillId="2" borderId="1" xfId="0" applyNumberFormat="1" applyFont="1" applyFill="1" applyBorder="1" applyAlignment="1">
      <alignment horizontal="right" vertical="center" wrapText="1"/>
    </xf>
    <xf numFmtId="164" fontId="19" fillId="2" borderId="1" xfId="0" applyNumberFormat="1" applyFont="1" applyFill="1" applyBorder="1" applyAlignment="1">
      <alignment horizontal="right" vertical="center" wrapText="1"/>
    </xf>
    <xf numFmtId="0" fontId="11" fillId="0" borderId="0" xfId="2" applyFont="1" applyFill="1" applyBorder="1" applyAlignment="1">
      <alignment horizontal="center" vertical="center" wrapText="1"/>
    </xf>
    <xf numFmtId="0" fontId="11" fillId="8"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11" fillId="8" borderId="0" xfId="2" applyFont="1" applyFill="1" applyBorder="1" applyAlignment="1">
      <alignment horizontal="left" vertical="center" wrapText="1"/>
    </xf>
    <xf numFmtId="0" fontId="11" fillId="0" borderId="0" xfId="2" applyFont="1" applyFill="1" applyBorder="1" applyAlignment="1">
      <alignment horizontal="justify" vertical="center" wrapText="1"/>
    </xf>
    <xf numFmtId="0" fontId="19" fillId="0" borderId="1" xfId="0" applyFont="1" applyFill="1" applyBorder="1" applyAlignment="1">
      <alignment horizontal="center" vertical="center" wrapText="1"/>
    </xf>
    <xf numFmtId="165" fontId="0" fillId="0" borderId="0" xfId="0" applyNumberFormat="1" applyAlignment="1">
      <alignment horizontal="center" vertical="center"/>
    </xf>
    <xf numFmtId="0" fontId="0" fillId="0" borderId="0" xfId="0" applyAlignment="1">
      <alignment horizontal="center" vertical="center"/>
    </xf>
    <xf numFmtId="0" fontId="18" fillId="2" borderId="2"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0" fillId="0" borderId="2" xfId="0" applyFill="1" applyBorder="1" applyAlignment="1">
      <alignment horizontal="justify" vertical="center"/>
    </xf>
    <xf numFmtId="0" fontId="0" fillId="0" borderId="3" xfId="0" applyFill="1" applyBorder="1" applyAlignment="1">
      <alignment horizontal="justify" vertical="center"/>
    </xf>
    <xf numFmtId="0" fontId="0" fillId="0" borderId="7" xfId="0" applyFill="1" applyBorder="1" applyAlignment="1">
      <alignment horizontal="justify" vertical="center"/>
    </xf>
    <xf numFmtId="169" fontId="18" fillId="0" borderId="2" xfId="0" applyNumberFormat="1" applyFont="1" applyFill="1" applyBorder="1" applyAlignment="1">
      <alignment horizontal="center" vertical="center" wrapText="1"/>
    </xf>
    <xf numFmtId="169" fontId="18" fillId="0" borderId="7" xfId="0" applyNumberFormat="1" applyFont="1" applyFill="1" applyBorder="1" applyAlignment="1">
      <alignment horizontal="center" vertical="center" wrapText="1"/>
    </xf>
    <xf numFmtId="169" fontId="0" fillId="6" borderId="1" xfId="0" applyNumberFormat="1" applyFill="1" applyBorder="1" applyAlignment="1">
      <alignment horizontal="center" vertical="center"/>
    </xf>
    <xf numFmtId="0" fontId="0" fillId="6" borderId="1" xfId="0" applyFill="1" applyBorder="1" applyAlignment="1">
      <alignment horizontal="center"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7" xfId="0" applyFill="1" applyBorder="1" applyAlignment="1">
      <alignment horizontal="left" vertical="center"/>
    </xf>
    <xf numFmtId="0" fontId="18"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3" fillId="0" borderId="2" xfId="0" applyFont="1" applyFill="1" applyBorder="1" applyAlignment="1" applyProtection="1">
      <alignment horizontal="justify" vertical="center" wrapText="1"/>
    </xf>
    <xf numFmtId="0" fontId="3" fillId="0" borderId="3" xfId="0" applyFont="1" applyFill="1" applyBorder="1" applyAlignment="1" applyProtection="1">
      <alignment horizontal="justify" vertical="center" wrapText="1"/>
    </xf>
    <xf numFmtId="0" fontId="3" fillId="0" borderId="7" xfId="0" applyFont="1" applyFill="1" applyBorder="1" applyAlignment="1" applyProtection="1">
      <alignment horizontal="justify" vertical="center" wrapText="1"/>
    </xf>
    <xf numFmtId="0" fontId="29" fillId="0" borderId="2" xfId="0" applyFont="1" applyFill="1" applyBorder="1" applyAlignment="1">
      <alignment horizontal="justify" vertical="center"/>
    </xf>
    <xf numFmtId="0" fontId="29" fillId="0" borderId="3" xfId="0" applyFont="1" applyFill="1" applyBorder="1" applyAlignment="1">
      <alignment horizontal="justify" vertical="center"/>
    </xf>
    <xf numFmtId="0" fontId="29" fillId="0" borderId="7" xfId="0" applyFont="1" applyFill="1" applyBorder="1" applyAlignment="1">
      <alignment horizontal="justify" vertical="center"/>
    </xf>
    <xf numFmtId="0" fontId="16" fillId="0" borderId="0" xfId="0" applyFont="1" applyFill="1" applyAlignment="1">
      <alignment horizontal="center" vertical="center"/>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27" fillId="5" borderId="7"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26" fillId="0" borderId="0" xfId="0" applyFont="1" applyFill="1" applyBorder="1" applyAlignment="1" applyProtection="1">
      <alignment horizontal="justify" vertical="center" wrapText="1"/>
      <protection locked="0"/>
    </xf>
    <xf numFmtId="167" fontId="28" fillId="0" borderId="2" xfId="6" applyFont="1" applyFill="1" applyBorder="1" applyAlignment="1">
      <alignment horizontal="center" vertical="center"/>
    </xf>
    <xf numFmtId="167" fontId="28" fillId="0" borderId="7" xfId="6" applyFont="1" applyFill="1" applyBorder="1" applyAlignment="1">
      <alignment horizontal="center" vertical="center"/>
    </xf>
    <xf numFmtId="167" fontId="28" fillId="0" borderId="2" xfId="0" applyNumberFormat="1" applyFont="1" applyFill="1" applyBorder="1" applyAlignment="1">
      <alignment horizontal="center" vertical="center"/>
    </xf>
    <xf numFmtId="167" fontId="28" fillId="0" borderId="7" xfId="0" applyNumberFormat="1" applyFont="1" applyFill="1" applyBorder="1" applyAlignment="1">
      <alignment horizontal="center" vertical="center"/>
    </xf>
    <xf numFmtId="0" fontId="11" fillId="0" borderId="1" xfId="0" applyFont="1" applyBorder="1" applyAlignment="1">
      <alignment horizontal="left" vertical="center"/>
    </xf>
    <xf numFmtId="0" fontId="20" fillId="3" borderId="1" xfId="0" applyFont="1" applyFill="1" applyBorder="1" applyAlignment="1">
      <alignment horizontal="center" vertical="center" wrapText="1"/>
    </xf>
    <xf numFmtId="0" fontId="11" fillId="0" borderId="2" xfId="2" applyFont="1" applyFill="1" applyBorder="1" applyAlignment="1">
      <alignment horizontal="center" vertical="center" wrapText="1"/>
    </xf>
    <xf numFmtId="0" fontId="11" fillId="0" borderId="7" xfId="2" applyFont="1" applyFill="1" applyBorder="1" applyAlignment="1">
      <alignment horizontal="center" vertical="center" wrapText="1"/>
    </xf>
    <xf numFmtId="0" fontId="16" fillId="2" borderId="0" xfId="0" applyFont="1" applyFill="1" applyAlignment="1">
      <alignment horizontal="center" vertical="center"/>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1" fillId="0" borderId="2" xfId="2" applyFont="1" applyFill="1" applyBorder="1" applyAlignment="1">
      <alignment horizontal="justify" vertical="center" wrapText="1"/>
    </xf>
    <xf numFmtId="0" fontId="11" fillId="0" borderId="3" xfId="2" applyFont="1" applyFill="1" applyBorder="1" applyAlignment="1">
      <alignment horizontal="justify" vertical="center" wrapText="1"/>
    </xf>
    <xf numFmtId="0" fontId="11" fillId="0" borderId="7" xfId="2" applyFont="1" applyFill="1" applyBorder="1" applyAlignment="1">
      <alignment horizontal="justify" vertical="center" wrapText="1"/>
    </xf>
    <xf numFmtId="0" fontId="15" fillId="2" borderId="1" xfId="3" applyFont="1" applyFill="1" applyBorder="1" applyAlignment="1">
      <alignment horizontal="center" wrapText="1"/>
    </xf>
    <xf numFmtId="0" fontId="19" fillId="0"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1" fillId="0" borderId="2" xfId="2" applyFont="1" applyFill="1" applyBorder="1" applyAlignment="1">
      <alignment horizontal="left" vertical="center" wrapText="1"/>
    </xf>
    <xf numFmtId="0" fontId="11" fillId="0" borderId="3"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20" fillId="3" borderId="2"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1" fillId="0" borderId="0" xfId="0" applyFont="1" applyFill="1" applyAlignment="1">
      <alignment horizontal="justify" vertical="justify" wrapText="1"/>
    </xf>
    <xf numFmtId="0" fontId="10" fillId="0" borderId="0" xfId="0" applyFont="1" applyFill="1" applyAlignment="1">
      <alignment horizontal="center" vertical="center"/>
    </xf>
    <xf numFmtId="172" fontId="15" fillId="0" borderId="2" xfId="2" applyNumberFormat="1" applyFont="1" applyFill="1" applyBorder="1" applyAlignment="1">
      <alignment horizontal="right" vertical="center" wrapText="1"/>
    </xf>
    <xf numFmtId="172" fontId="15" fillId="0" borderId="3" xfId="2" applyNumberFormat="1" applyFont="1" applyFill="1" applyBorder="1" applyAlignment="1">
      <alignment horizontal="right" vertical="center" wrapText="1"/>
    </xf>
    <xf numFmtId="172" fontId="15" fillId="0" borderId="7" xfId="2" applyNumberFormat="1" applyFont="1" applyFill="1" applyBorder="1" applyAlignment="1">
      <alignment horizontal="right" vertical="center" wrapText="1"/>
    </xf>
    <xf numFmtId="0" fontId="16" fillId="0" borderId="0" xfId="0" applyFont="1" applyAlignment="1">
      <alignment horizontal="left" vertical="center"/>
    </xf>
    <xf numFmtId="0" fontId="10" fillId="0" borderId="0" xfId="0" applyFont="1" applyFill="1" applyAlignment="1">
      <alignment horizontal="justify" vertical="center"/>
    </xf>
    <xf numFmtId="0" fontId="11" fillId="0" borderId="0" xfId="0" applyFont="1" applyFill="1" applyAlignment="1">
      <alignment horizontal="justify" vertical="center" wrapText="1"/>
    </xf>
    <xf numFmtId="0" fontId="15" fillId="0" borderId="0" xfId="0" applyFont="1" applyFill="1" applyAlignment="1">
      <alignment horizontal="justify" vertical="justify" wrapText="1"/>
    </xf>
    <xf numFmtId="0" fontId="10" fillId="0" borderId="0" xfId="0" applyFont="1" applyFill="1" applyAlignment="1">
      <alignment horizontal="left" vertical="center" wrapText="1"/>
    </xf>
    <xf numFmtId="0" fontId="10" fillId="0" borderId="0" xfId="0" applyFont="1" applyFill="1" applyAlignment="1">
      <alignment horizontal="justify" vertical="center" wrapText="1"/>
    </xf>
    <xf numFmtId="170" fontId="15" fillId="0" borderId="2" xfId="2" applyNumberFormat="1" applyFont="1" applyFill="1" applyBorder="1" applyAlignment="1">
      <alignment horizontal="center" vertical="center" wrapText="1"/>
    </xf>
    <xf numFmtId="170" fontId="15" fillId="0" borderId="3" xfId="2" applyNumberFormat="1" applyFont="1" applyFill="1" applyBorder="1" applyAlignment="1">
      <alignment horizontal="center" vertical="center" wrapText="1"/>
    </xf>
    <xf numFmtId="0" fontId="15" fillId="0" borderId="7" xfId="2"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1" fillId="0" borderId="0" xfId="0" applyFont="1" applyFill="1" applyAlignment="1">
      <alignment horizontal="left" vertical="center"/>
    </xf>
    <xf numFmtId="0" fontId="21" fillId="0" borderId="4"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7" fillId="0" borderId="0" xfId="0" applyFont="1" applyAlignment="1">
      <alignment horizontal="left"/>
    </xf>
    <xf numFmtId="0" fontId="11" fillId="0" borderId="0" xfId="0" applyFont="1" applyAlignment="1">
      <alignment horizontal="left" vertical="center" wrapText="1"/>
    </xf>
    <xf numFmtId="0" fontId="24" fillId="0" borderId="0" xfId="0" applyFont="1" applyAlignment="1">
      <alignment horizontal="center"/>
    </xf>
    <xf numFmtId="0" fontId="24" fillId="0" borderId="0" xfId="0" applyFont="1" applyAlignment="1">
      <alignment horizontal="center" vertical="center"/>
    </xf>
    <xf numFmtId="0" fontId="3" fillId="0" borderId="0" xfId="4" applyFont="1" applyAlignment="1" applyProtection="1">
      <alignment horizontal="center" vertical="center"/>
    </xf>
    <xf numFmtId="42" fontId="16" fillId="0" borderId="2" xfId="0" applyNumberFormat="1" applyFont="1" applyFill="1" applyBorder="1" applyAlignment="1">
      <alignment horizontal="center" vertical="center" wrapText="1"/>
    </xf>
    <xf numFmtId="42" fontId="16" fillId="0" borderId="7"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1" fillId="2" borderId="0"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21" fillId="9" borderId="12" xfId="0" applyFont="1" applyFill="1" applyBorder="1" applyAlignment="1">
      <alignment horizontal="center" vertical="center" wrapText="1"/>
    </xf>
    <xf numFmtId="0" fontId="21" fillId="9"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167"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right" vertical="center" wrapText="1"/>
    </xf>
    <xf numFmtId="0" fontId="10" fillId="9" borderId="11" xfId="0" applyFont="1" applyFill="1" applyBorder="1" applyAlignment="1">
      <alignment horizontal="left" vertical="center" wrapText="1"/>
    </xf>
    <xf numFmtId="0" fontId="10" fillId="9" borderId="12" xfId="0" applyFont="1" applyFill="1" applyBorder="1" applyAlignment="1">
      <alignment horizontal="left" vertical="center" wrapText="1"/>
    </xf>
    <xf numFmtId="0" fontId="10" fillId="9" borderId="13" xfId="0" applyFont="1" applyFill="1" applyBorder="1" applyAlignment="1">
      <alignment horizontal="left" vertical="center" wrapText="1"/>
    </xf>
    <xf numFmtId="172" fontId="0" fillId="0" borderId="8" xfId="0" applyNumberFormat="1" applyBorder="1" applyAlignment="1">
      <alignment horizontal="center" vertical="center"/>
    </xf>
    <xf numFmtId="172" fontId="0" fillId="0" borderId="10" xfId="0" applyNumberFormat="1" applyBorder="1" applyAlignment="1">
      <alignment horizontal="center" vertical="center"/>
    </xf>
    <xf numFmtId="0" fontId="0" fillId="0" borderId="1" xfId="0" applyBorder="1" applyAlignment="1">
      <alignment horizontal="left" vertical="center"/>
    </xf>
    <xf numFmtId="0" fontId="31" fillId="0" borderId="0" xfId="0" applyFont="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0" fillId="0" borderId="0" xfId="0" applyFill="1" applyBorder="1" applyAlignment="1">
      <alignment horizontal="justify" vertical="center"/>
    </xf>
    <xf numFmtId="174" fontId="35" fillId="0" borderId="11" xfId="0" applyNumberFormat="1" applyFont="1" applyBorder="1" applyAlignment="1">
      <alignment horizontal="center"/>
    </xf>
    <xf numFmtId="174" fontId="35" fillId="0" borderId="12" xfId="0" applyNumberFormat="1" applyFont="1" applyBorder="1" applyAlignment="1">
      <alignment horizontal="center"/>
    </xf>
    <xf numFmtId="174" fontId="35" fillId="0" borderId="13" xfId="0" applyNumberFormat="1" applyFont="1" applyBorder="1" applyAlignment="1">
      <alignment horizontal="center"/>
    </xf>
    <xf numFmtId="0" fontId="16" fillId="0" borderId="0" xfId="0" applyFont="1" applyFill="1" applyAlignment="1">
      <alignment horizontal="justify" vertical="center" wrapText="1"/>
    </xf>
    <xf numFmtId="0" fontId="16" fillId="0" borderId="0" xfId="0" applyFont="1" applyFill="1" applyAlignment="1">
      <alignment horizontal="justify" vertical="top" wrapText="1"/>
    </xf>
    <xf numFmtId="0" fontId="0" fillId="0" borderId="8" xfId="0" applyBorder="1" applyAlignment="1">
      <alignment horizontal="center" vertical="center"/>
    </xf>
    <xf numFmtId="0" fontId="0" fillId="0" borderId="9" xfId="0" applyBorder="1" applyAlignment="1">
      <alignment horizontal="center" vertical="center"/>
    </xf>
    <xf numFmtId="169" fontId="18" fillId="0" borderId="2" xfId="0" applyNumberFormat="1" applyFont="1" applyFill="1" applyBorder="1" applyAlignment="1">
      <alignment horizontal="right" vertical="center" wrapText="1"/>
    </xf>
    <xf numFmtId="169" fontId="18" fillId="0" borderId="7" xfId="0" applyNumberFormat="1" applyFont="1" applyFill="1" applyBorder="1" applyAlignment="1">
      <alignment horizontal="right" vertical="center" wrapText="1"/>
    </xf>
    <xf numFmtId="0" fontId="19" fillId="15" borderId="1" xfId="0" applyFont="1" applyFill="1" applyBorder="1" applyAlignment="1">
      <alignment horizontal="center" vertical="center" wrapText="1"/>
    </xf>
    <xf numFmtId="0" fontId="19" fillId="15" borderId="2" xfId="0" applyFont="1" applyFill="1" applyBorder="1" applyAlignment="1">
      <alignment horizontal="center" vertical="center" wrapText="1"/>
    </xf>
    <xf numFmtId="0" fontId="19" fillId="15" borderId="3"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21" fillId="15" borderId="1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1" fillId="0" borderId="1" xfId="0" applyFont="1" applyBorder="1" applyAlignment="1">
      <alignment horizontal="right" vertical="center" wrapText="1"/>
    </xf>
    <xf numFmtId="174" fontId="25" fillId="3" borderId="11" xfId="0" applyNumberFormat="1" applyFont="1" applyFill="1" applyBorder="1" applyAlignment="1">
      <alignment horizontal="center" vertical="center"/>
    </xf>
    <xf numFmtId="174" fontId="25" fillId="3" borderId="12" xfId="0" applyNumberFormat="1" applyFont="1" applyFill="1" applyBorder="1" applyAlignment="1">
      <alignment horizontal="center" vertical="center"/>
    </xf>
    <xf numFmtId="174" fontId="25" fillId="3" borderId="13" xfId="0" applyNumberFormat="1" applyFont="1" applyFill="1" applyBorder="1" applyAlignment="1">
      <alignment horizontal="center" vertical="center"/>
    </xf>
    <xf numFmtId="166" fontId="19" fillId="15" borderId="2" xfId="0" applyNumberFormat="1" applyFont="1" applyFill="1" applyBorder="1" applyAlignment="1">
      <alignment horizontal="right" vertical="center" wrapText="1"/>
    </xf>
    <xf numFmtId="166" fontId="19" fillId="15" borderId="3" xfId="0" applyNumberFormat="1" applyFont="1" applyFill="1" applyBorder="1" applyAlignment="1">
      <alignment horizontal="right" vertical="center" wrapText="1"/>
    </xf>
    <xf numFmtId="166" fontId="19" fillId="15" borderId="7" xfId="0" applyNumberFormat="1" applyFont="1" applyFill="1" applyBorder="1" applyAlignment="1">
      <alignment horizontal="righ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164" fontId="19" fillId="2" borderId="2" xfId="0" applyNumberFormat="1" applyFont="1" applyFill="1" applyBorder="1" applyAlignment="1">
      <alignment horizontal="right" vertical="center" wrapText="1"/>
    </xf>
    <xf numFmtId="164" fontId="19" fillId="2" borderId="3" xfId="0" applyNumberFormat="1" applyFont="1" applyFill="1" applyBorder="1" applyAlignment="1">
      <alignment horizontal="right" vertical="center" wrapText="1"/>
    </xf>
    <xf numFmtId="164" fontId="19" fillId="2" borderId="7" xfId="0" applyNumberFormat="1" applyFont="1" applyFill="1" applyBorder="1" applyAlignment="1">
      <alignment horizontal="right" vertical="center" wrapText="1"/>
    </xf>
    <xf numFmtId="0" fontId="11" fillId="0" borderId="0" xfId="0" applyFont="1" applyFill="1" applyBorder="1" applyAlignment="1" applyProtection="1">
      <alignment horizontal="center" vertical="center" wrapText="1"/>
      <protection locked="0"/>
    </xf>
    <xf numFmtId="0" fontId="19" fillId="15" borderId="0"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3" fontId="15" fillId="0" borderId="2" xfId="6" applyNumberFormat="1" applyFont="1" applyFill="1" applyBorder="1" applyAlignment="1" applyProtection="1">
      <alignment horizontal="right" vertical="center" wrapText="1"/>
      <protection locked="0"/>
    </xf>
    <xf numFmtId="3" fontId="15" fillId="0" borderId="3" xfId="6" applyNumberFormat="1" applyFont="1" applyFill="1" applyBorder="1" applyAlignment="1" applyProtection="1">
      <alignment horizontal="right" vertical="center" wrapText="1"/>
      <protection locked="0"/>
    </xf>
    <xf numFmtId="3" fontId="15" fillId="0" borderId="7" xfId="6" applyNumberFormat="1" applyFont="1" applyFill="1" applyBorder="1" applyAlignment="1" applyProtection="1">
      <alignment horizontal="right" vertical="center" wrapText="1"/>
      <protection locked="0"/>
    </xf>
    <xf numFmtId="166" fontId="19" fillId="2" borderId="1" xfId="0" applyNumberFormat="1" applyFont="1" applyFill="1" applyBorder="1" applyAlignment="1">
      <alignment horizontal="right"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42" fontId="15" fillId="0" borderId="1" xfId="11" applyFont="1" applyFill="1" applyBorder="1" applyAlignment="1" applyProtection="1">
      <alignment horizontal="right" vertical="center" wrapText="1"/>
      <protection locked="0"/>
    </xf>
    <xf numFmtId="42" fontId="15" fillId="0" borderId="3" xfId="11" applyFont="1" applyFill="1" applyBorder="1" applyAlignment="1" applyProtection="1">
      <alignment horizontal="right" vertical="center" wrapText="1"/>
      <protection locked="0"/>
    </xf>
    <xf numFmtId="42" fontId="15" fillId="0" borderId="7" xfId="11" applyFont="1" applyFill="1" applyBorder="1" applyAlignment="1" applyProtection="1">
      <alignment horizontal="right" vertical="center" wrapText="1"/>
      <protection locked="0"/>
    </xf>
    <xf numFmtId="0" fontId="19" fillId="2" borderId="0"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center"/>
    </xf>
    <xf numFmtId="0" fontId="16" fillId="0" borderId="0" xfId="0" applyFont="1" applyBorder="1" applyAlignment="1">
      <alignment horizontal="center" vertical="center"/>
    </xf>
    <xf numFmtId="0" fontId="11" fillId="0" borderId="0" xfId="0" applyFont="1" applyFill="1" applyBorder="1" applyAlignment="1">
      <alignment horizontal="center"/>
    </xf>
    <xf numFmtId="182" fontId="19" fillId="2" borderId="2" xfId="0" applyNumberFormat="1" applyFont="1" applyFill="1" applyBorder="1" applyAlignment="1">
      <alignment horizontal="right" vertical="center" wrapText="1"/>
    </xf>
    <xf numFmtId="182" fontId="19" fillId="2" borderId="3" xfId="0" applyNumberFormat="1" applyFont="1" applyFill="1" applyBorder="1" applyAlignment="1">
      <alignment horizontal="right" vertical="center" wrapText="1"/>
    </xf>
    <xf numFmtId="182" fontId="19" fillId="2" borderId="7" xfId="0" applyNumberFormat="1" applyFont="1" applyFill="1" applyBorder="1" applyAlignment="1">
      <alignment horizontal="right" vertical="center" wrapText="1"/>
    </xf>
    <xf numFmtId="174" fontId="16" fillId="0" borderId="0" xfId="0" applyNumberFormat="1" applyFont="1" applyAlignment="1">
      <alignment horizontal="center"/>
    </xf>
    <xf numFmtId="0" fontId="16" fillId="0" borderId="0"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wrapText="1"/>
      <protection locked="0"/>
    </xf>
    <xf numFmtId="0" fontId="15" fillId="0" borderId="16"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5" fillId="0" borderId="17" xfId="0"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wrapText="1"/>
      <protection locked="0"/>
    </xf>
    <xf numFmtId="0" fontId="15" fillId="0" borderId="7" xfId="0" applyFont="1" applyFill="1" applyBorder="1" applyAlignment="1" applyProtection="1">
      <alignment horizontal="center" wrapText="1"/>
      <protection locked="0"/>
    </xf>
    <xf numFmtId="0" fontId="10" fillId="13" borderId="2" xfId="0" applyFont="1" applyFill="1" applyBorder="1" applyAlignment="1" applyProtection="1">
      <alignment horizontal="center" vertical="center" wrapText="1"/>
      <protection locked="0"/>
    </xf>
    <xf numFmtId="0" fontId="10" fillId="13" borderId="3"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0" fontId="10" fillId="13" borderId="2" xfId="0" applyFont="1" applyFill="1" applyBorder="1" applyAlignment="1" applyProtection="1">
      <alignment horizontal="center" wrapText="1"/>
      <protection locked="0"/>
    </xf>
    <xf numFmtId="0" fontId="10" fillId="13" borderId="7" xfId="0" applyFont="1" applyFill="1" applyBorder="1" applyAlignment="1" applyProtection="1">
      <alignment horizontal="center" wrapText="1"/>
      <protection locked="0"/>
    </xf>
    <xf numFmtId="0" fontId="15" fillId="13" borderId="16" xfId="0" applyFont="1" applyFill="1" applyBorder="1" applyAlignment="1" applyProtection="1">
      <alignment horizontal="center" vertical="center" wrapText="1"/>
      <protection locked="0"/>
    </xf>
    <xf numFmtId="0" fontId="15" fillId="13" borderId="15" xfId="0" applyFont="1" applyFill="1" applyBorder="1" applyAlignment="1" applyProtection="1">
      <alignment horizontal="center" vertical="center" wrapText="1"/>
      <protection locked="0"/>
    </xf>
    <xf numFmtId="0" fontId="15" fillId="13" borderId="17" xfId="0" applyFont="1" applyFill="1" applyBorder="1" applyAlignment="1" applyProtection="1">
      <alignment horizontal="center" vertical="center" wrapText="1"/>
      <protection locked="0"/>
    </xf>
    <xf numFmtId="0" fontId="15" fillId="13" borderId="2" xfId="0" applyFont="1" applyFill="1" applyBorder="1" applyAlignment="1" applyProtection="1">
      <alignment horizontal="center" vertical="center" wrapText="1"/>
      <protection locked="0"/>
    </xf>
    <xf numFmtId="172" fontId="15" fillId="13" borderId="2" xfId="6" applyNumberFormat="1" applyFont="1" applyFill="1" applyBorder="1" applyAlignment="1" applyProtection="1">
      <alignment horizontal="center" vertical="center" wrapText="1"/>
      <protection locked="0"/>
    </xf>
    <xf numFmtId="172" fontId="15" fillId="13" borderId="3" xfId="6" applyNumberFormat="1" applyFont="1" applyFill="1" applyBorder="1" applyAlignment="1" applyProtection="1">
      <alignment horizontal="center" vertical="center" wrapText="1"/>
      <protection locked="0"/>
    </xf>
    <xf numFmtId="172" fontId="15" fillId="13" borderId="7" xfId="6" applyNumberFormat="1"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wrapText="1"/>
    </xf>
    <xf numFmtId="0" fontId="11" fillId="0" borderId="1" xfId="2" applyFont="1" applyFill="1" applyBorder="1" applyAlignment="1">
      <alignment horizontal="justify" vertical="center" wrapText="1"/>
    </xf>
    <xf numFmtId="172" fontId="11" fillId="0" borderId="1" xfId="6" applyNumberFormat="1" applyFont="1" applyFill="1" applyBorder="1" applyAlignment="1">
      <alignment horizontal="left" vertical="center"/>
    </xf>
    <xf numFmtId="0" fontId="15" fillId="0" borderId="2"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left" vertical="center" wrapText="1"/>
      <protection locked="0"/>
    </xf>
    <xf numFmtId="0" fontId="1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1" fillId="0" borderId="1" xfId="0" applyFont="1" applyFill="1" applyBorder="1" applyAlignment="1">
      <alignment horizontal="justify" vertical="center" wrapText="1"/>
    </xf>
    <xf numFmtId="177" fontId="15" fillId="0" borderId="2" xfId="11" applyNumberFormat="1" applyFont="1" applyFill="1" applyBorder="1" applyAlignment="1">
      <alignment horizontal="center" vertical="center" wrapText="1"/>
    </xf>
    <xf numFmtId="177" fontId="15" fillId="0" borderId="7" xfId="11"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177" fontId="15" fillId="0" borderId="1" xfId="11" applyNumberFormat="1" applyFont="1" applyFill="1" applyBorder="1" applyAlignment="1">
      <alignment horizontal="center" vertical="center" wrapText="1"/>
    </xf>
    <xf numFmtId="172" fontId="11" fillId="13" borderId="1" xfId="6" applyNumberFormat="1" applyFont="1" applyFill="1" applyBorder="1" applyAlignment="1">
      <alignment horizontal="left" vertical="center"/>
    </xf>
    <xf numFmtId="0" fontId="18" fillId="13" borderId="1" xfId="0" applyFont="1" applyFill="1" applyBorder="1" applyAlignment="1">
      <alignment horizontal="center" vertical="center" wrapText="1"/>
    </xf>
    <xf numFmtId="0" fontId="2" fillId="0" borderId="1" xfId="0" applyFont="1" applyBorder="1" applyAlignment="1">
      <alignment horizontal="left" vertical="center"/>
    </xf>
    <xf numFmtId="172" fontId="26" fillId="0" borderId="2" xfId="2" applyNumberFormat="1" applyFont="1" applyFill="1" applyBorder="1" applyAlignment="1">
      <alignment horizontal="right" vertical="center" wrapText="1"/>
    </xf>
    <xf numFmtId="172" fontId="26" fillId="0" borderId="3" xfId="2" applyNumberFormat="1" applyFont="1" applyFill="1" applyBorder="1" applyAlignment="1">
      <alignment horizontal="right" vertical="center" wrapText="1"/>
    </xf>
    <xf numFmtId="172" fontId="26" fillId="0" borderId="7" xfId="2" applyNumberFormat="1" applyFont="1" applyFill="1" applyBorder="1" applyAlignment="1">
      <alignment horizontal="right" vertical="center" wrapText="1"/>
    </xf>
    <xf numFmtId="0" fontId="26" fillId="2" borderId="1" xfId="3" applyFont="1" applyFill="1" applyBorder="1" applyAlignment="1">
      <alignment horizontal="center" wrapText="1"/>
    </xf>
    <xf numFmtId="178" fontId="16"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xf>
    <xf numFmtId="170" fontId="26" fillId="0" borderId="2" xfId="2" applyNumberFormat="1" applyFont="1" applyFill="1" applyBorder="1" applyAlignment="1">
      <alignment horizontal="center" vertical="center" wrapText="1"/>
    </xf>
    <xf numFmtId="170" fontId="26" fillId="0" borderId="3" xfId="2" applyNumberFormat="1" applyFont="1" applyFill="1" applyBorder="1" applyAlignment="1">
      <alignment horizontal="center" vertical="center" wrapText="1"/>
    </xf>
    <xf numFmtId="0" fontId="26" fillId="0" borderId="7" xfId="2" applyFont="1" applyFill="1" applyBorder="1" applyAlignment="1">
      <alignment horizontal="center" vertical="center" wrapText="1"/>
    </xf>
    <xf numFmtId="0" fontId="2" fillId="0" borderId="0" xfId="0" applyFont="1" applyFill="1" applyAlignment="1">
      <alignment horizontal="justify" vertical="center" wrapText="1"/>
    </xf>
    <xf numFmtId="0" fontId="40" fillId="0" borderId="0" xfId="0" applyFont="1" applyFill="1" applyAlignment="1">
      <alignment horizontal="left" vertical="center" wrapText="1"/>
    </xf>
    <xf numFmtId="0" fontId="26" fillId="0" borderId="0" xfId="0" applyFont="1" applyFill="1" applyAlignment="1">
      <alignment horizontal="justify" vertical="center" wrapText="1"/>
    </xf>
    <xf numFmtId="0" fontId="40" fillId="0" borderId="0" xfId="0" applyFont="1" applyFill="1" applyAlignment="1">
      <alignment horizontal="justify" vertical="center" wrapText="1"/>
    </xf>
    <xf numFmtId="0" fontId="40" fillId="0" borderId="0" xfId="0" applyFont="1" applyFill="1" applyAlignment="1">
      <alignment horizontal="justify" vertical="center"/>
    </xf>
    <xf numFmtId="0" fontId="25" fillId="0" borderId="0" xfId="0" applyFont="1" applyAlignment="1">
      <alignment horizontal="left" vertical="center"/>
    </xf>
    <xf numFmtId="0" fontId="26" fillId="0" borderId="0" xfId="0" applyFont="1" applyBorder="1" applyAlignment="1" applyProtection="1">
      <alignment horizontal="justify" vertical="center" wrapText="1"/>
      <protection locked="0"/>
    </xf>
    <xf numFmtId="0" fontId="26" fillId="0" borderId="0" xfId="0" applyFont="1" applyFill="1" applyAlignment="1">
      <alignment horizontal="justify" vertical="justify" wrapText="1"/>
    </xf>
    <xf numFmtId="0" fontId="2" fillId="0" borderId="0" xfId="0" applyFont="1" applyFill="1" applyAlignment="1">
      <alignment horizontal="justify" vertical="justify" wrapText="1"/>
    </xf>
    <xf numFmtId="0" fontId="2" fillId="0" borderId="0" xfId="0" applyFont="1" applyAlignment="1">
      <alignment horizontal="justify" vertical="center"/>
    </xf>
    <xf numFmtId="0" fontId="0" fillId="0" borderId="0" xfId="0" applyAlignment="1">
      <alignment horizontal="justify" vertical="center"/>
    </xf>
    <xf numFmtId="0" fontId="25" fillId="0" borderId="0" xfId="0" applyFont="1" applyFill="1" applyAlignment="1">
      <alignment horizontal="justify" vertical="center" wrapText="1"/>
    </xf>
    <xf numFmtId="0" fontId="40" fillId="0" borderId="0" xfId="0" applyFont="1" applyFill="1" applyAlignment="1">
      <alignment horizontal="center" vertical="center"/>
    </xf>
    <xf numFmtId="0" fontId="25" fillId="0" borderId="0" xfId="0" applyFont="1" applyFill="1" applyAlignment="1">
      <alignment horizontal="center" vertical="center"/>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1" fillId="0" borderId="9" xfId="0" applyFont="1" applyFill="1" applyBorder="1" applyAlignment="1">
      <alignment horizontal="justify" vertical="center" wrapText="1"/>
    </xf>
    <xf numFmtId="0" fontId="39" fillId="2" borderId="1" xfId="0" applyFont="1" applyFill="1" applyBorder="1" applyAlignment="1">
      <alignment horizontal="left" vertical="center" wrapText="1"/>
    </xf>
    <xf numFmtId="0" fontId="39" fillId="2" borderId="8" xfId="0" applyFont="1" applyFill="1" applyBorder="1" applyAlignment="1">
      <alignment horizontal="left" vertical="center" wrapText="1"/>
    </xf>
    <xf numFmtId="0" fontId="39" fillId="2" borderId="2"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7" xfId="0" applyFont="1" applyFill="1" applyBorder="1" applyAlignment="1">
      <alignment horizontal="left" vertical="center" wrapText="1"/>
    </xf>
    <xf numFmtId="0" fontId="39" fillId="2" borderId="9" xfId="0" applyFont="1" applyFill="1" applyBorder="1" applyAlignment="1">
      <alignment horizontal="left" vertical="center" wrapText="1"/>
    </xf>
    <xf numFmtId="174" fontId="25" fillId="8" borderId="11" xfId="0" applyNumberFormat="1" applyFont="1" applyFill="1" applyBorder="1" applyAlignment="1">
      <alignment horizontal="center" vertical="center"/>
    </xf>
    <xf numFmtId="174" fontId="25" fillId="8" borderId="12" xfId="0" applyNumberFormat="1" applyFont="1" applyFill="1" applyBorder="1" applyAlignment="1">
      <alignment horizontal="center" vertical="center"/>
    </xf>
    <xf numFmtId="174" fontId="25" fillId="8" borderId="13"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21" fillId="4" borderId="0" xfId="0" applyFont="1" applyFill="1" applyBorder="1" applyAlignment="1">
      <alignment horizontal="left" vertical="center" wrapText="1"/>
    </xf>
    <xf numFmtId="167" fontId="15" fillId="2" borderId="1" xfId="0" applyNumberFormat="1" applyFont="1" applyFill="1" applyBorder="1" applyAlignment="1">
      <alignment horizontal="right" vertical="center" wrapText="1"/>
    </xf>
    <xf numFmtId="164" fontId="15" fillId="2" borderId="1" xfId="0" applyNumberFormat="1" applyFont="1" applyFill="1" applyBorder="1" applyAlignment="1">
      <alignment horizontal="righ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left" vertical="center"/>
    </xf>
    <xf numFmtId="167" fontId="11" fillId="0" borderId="0" xfId="0" applyNumberFormat="1" applyFont="1" applyFill="1" applyBorder="1" applyAlignment="1">
      <alignment horizontal="center" vertical="center" wrapText="1"/>
    </xf>
    <xf numFmtId="0" fontId="11" fillId="13" borderId="1" xfId="2" applyFont="1" applyFill="1" applyBorder="1" applyAlignment="1">
      <alignment horizontal="justify" vertical="center" wrapText="1"/>
    </xf>
    <xf numFmtId="174" fontId="25" fillId="9" borderId="11" xfId="0" applyNumberFormat="1" applyFont="1" applyFill="1" applyBorder="1" applyAlignment="1">
      <alignment horizontal="center" vertical="center"/>
    </xf>
    <xf numFmtId="174" fontId="25" fillId="9" borderId="12" xfId="0" applyNumberFormat="1" applyFont="1" applyFill="1" applyBorder="1" applyAlignment="1">
      <alignment horizontal="center" vertical="center"/>
    </xf>
    <xf numFmtId="174" fontId="25" fillId="9" borderId="13" xfId="0" applyNumberFormat="1" applyFont="1" applyFill="1" applyBorder="1" applyAlignment="1">
      <alignment horizontal="center" vertical="center"/>
    </xf>
    <xf numFmtId="0" fontId="59" fillId="14" borderId="4" xfId="0" applyFont="1" applyFill="1" applyBorder="1" applyAlignment="1">
      <alignment horizontal="center" vertical="center" wrapText="1"/>
    </xf>
    <xf numFmtId="0" fontId="59" fillId="14" borderId="0" xfId="0" applyFont="1" applyFill="1" applyBorder="1" applyAlignment="1">
      <alignment horizontal="center" vertical="center" wrapText="1"/>
    </xf>
    <xf numFmtId="0" fontId="59" fillId="11" borderId="4" xfId="0" applyFont="1" applyFill="1" applyBorder="1" applyAlignment="1">
      <alignment horizontal="center" vertical="center" wrapText="1"/>
    </xf>
    <xf numFmtId="0" fontId="59" fillId="11" borderId="0"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7" xfId="0" applyFont="1" applyFill="1" applyBorder="1" applyAlignment="1">
      <alignment horizontal="center" vertical="center" wrapText="1"/>
    </xf>
    <xf numFmtId="164" fontId="19" fillId="2" borderId="2" xfId="0" applyNumberFormat="1" applyFont="1" applyFill="1" applyBorder="1" applyAlignment="1">
      <alignment horizontal="center" vertical="center" wrapText="1"/>
    </xf>
    <xf numFmtId="164" fontId="19" fillId="2" borderId="3" xfId="0" applyNumberFormat="1" applyFont="1" applyFill="1" applyBorder="1" applyAlignment="1">
      <alignment horizontal="center" vertical="center" wrapText="1"/>
    </xf>
    <xf numFmtId="164" fontId="19" fillId="2" borderId="7" xfId="0" applyNumberFormat="1" applyFont="1" applyFill="1" applyBorder="1" applyAlignment="1">
      <alignment horizontal="center" vertical="center" wrapText="1"/>
    </xf>
    <xf numFmtId="0" fontId="21" fillId="0" borderId="11"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5" fillId="0" borderId="1" xfId="0" applyFont="1" applyFill="1" applyBorder="1" applyAlignment="1" applyProtection="1">
      <alignment horizontal="justify" vertical="center" wrapText="1"/>
      <protection locked="0"/>
    </xf>
    <xf numFmtId="0" fontId="15" fillId="0" borderId="1" xfId="0" applyFont="1" applyFill="1" applyBorder="1" applyAlignment="1" applyProtection="1">
      <alignment horizontal="justify" vertical="justify" wrapText="1"/>
      <protection locked="0"/>
    </xf>
    <xf numFmtId="167" fontId="11" fillId="0" borderId="2" xfId="6" applyFont="1" applyFill="1" applyBorder="1" applyAlignment="1">
      <alignment horizontal="center" vertical="center"/>
    </xf>
    <xf numFmtId="167" fontId="11" fillId="0" borderId="7" xfId="6" applyFont="1" applyFill="1" applyBorder="1" applyAlignment="1">
      <alignment horizontal="center" vertical="center"/>
    </xf>
    <xf numFmtId="167" fontId="18" fillId="0" borderId="1" xfId="6" applyFont="1" applyFill="1" applyBorder="1" applyAlignment="1">
      <alignment horizontal="center" vertical="center" wrapText="1"/>
    </xf>
    <xf numFmtId="0" fontId="44" fillId="0" borderId="0" xfId="0" applyFont="1" applyBorder="1" applyAlignment="1" applyProtection="1">
      <alignment horizontal="center" vertical="center" wrapText="1"/>
      <protection locked="0"/>
    </xf>
    <xf numFmtId="168" fontId="15" fillId="0" borderId="2" xfId="6" applyNumberFormat="1" applyFont="1" applyFill="1" applyBorder="1" applyAlignment="1" applyProtection="1">
      <alignment horizontal="center" vertical="center" wrapText="1"/>
      <protection locked="0"/>
    </xf>
    <xf numFmtId="168" fontId="15" fillId="0" borderId="3" xfId="6" applyNumberFormat="1" applyFont="1" applyFill="1" applyBorder="1" applyAlignment="1" applyProtection="1">
      <alignment horizontal="center" vertical="center" wrapText="1"/>
      <protection locked="0"/>
    </xf>
    <xf numFmtId="168" fontId="15" fillId="0" borderId="7" xfId="6" applyNumberFormat="1" applyFont="1" applyFill="1" applyBorder="1" applyAlignment="1" applyProtection="1">
      <alignment horizontal="center" vertical="center" wrapText="1"/>
      <protection locked="0"/>
    </xf>
    <xf numFmtId="0" fontId="19" fillId="0" borderId="15" xfId="0" applyFont="1" applyBorder="1" applyAlignment="1">
      <alignment horizontal="left" vertical="center" wrapText="1"/>
    </xf>
    <xf numFmtId="0" fontId="44" fillId="2" borderId="0" xfId="0" applyFont="1" applyFill="1" applyAlignment="1">
      <alignment horizontal="center" vertical="center"/>
    </xf>
    <xf numFmtId="0" fontId="43" fillId="0" borderId="0" xfId="0" applyFont="1" applyBorder="1" applyAlignment="1" applyProtection="1">
      <alignment horizontal="left" vertical="center" wrapText="1"/>
      <protection locked="0"/>
    </xf>
    <xf numFmtId="0" fontId="2" fillId="0" borderId="0" xfId="0" applyFont="1" applyFill="1" applyAlignment="1">
      <alignment horizontal="left" vertical="center" wrapText="1"/>
    </xf>
    <xf numFmtId="0" fontId="25" fillId="0" borderId="0" xfId="0" applyFont="1" applyFill="1" applyAlignment="1">
      <alignment horizontal="justify" vertical="top"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177" fontId="15" fillId="0" borderId="16" xfId="11" applyNumberFormat="1" applyFont="1" applyFill="1" applyBorder="1" applyAlignment="1">
      <alignment horizontal="center" vertical="center" wrapText="1"/>
    </xf>
    <xf numFmtId="177" fontId="15" fillId="0" borderId="17" xfId="11"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24" fillId="0" borderId="0" xfId="2" applyFont="1" applyFill="1" applyBorder="1" applyAlignment="1">
      <alignment horizontal="justify" vertical="center" wrapText="1"/>
    </xf>
    <xf numFmtId="0" fontId="16" fillId="0" borderId="0" xfId="0" applyFont="1" applyAlignment="1">
      <alignment horizontal="center"/>
    </xf>
    <xf numFmtId="0" fontId="11" fillId="2" borderId="1" xfId="0" applyFont="1" applyFill="1" applyBorder="1" applyAlignment="1">
      <alignment horizontal="justify" vertical="justify"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0" borderId="3" xfId="0" applyFont="1" applyFill="1" applyBorder="1" applyAlignment="1">
      <alignment horizontal="center" vertical="center" wrapText="1"/>
    </xf>
    <xf numFmtId="167" fontId="15" fillId="2" borderId="2" xfId="0" applyNumberFormat="1" applyFont="1" applyFill="1" applyBorder="1" applyAlignment="1">
      <alignment horizontal="right" vertical="center" wrapText="1"/>
    </xf>
    <xf numFmtId="167" fontId="15" fillId="2" borderId="3" xfId="0" applyNumberFormat="1" applyFont="1" applyFill="1" applyBorder="1" applyAlignment="1">
      <alignment horizontal="right" vertical="center" wrapText="1"/>
    </xf>
    <xf numFmtId="167" fontId="15" fillId="2" borderId="7" xfId="0" applyNumberFormat="1" applyFont="1" applyFill="1" applyBorder="1" applyAlignment="1">
      <alignment horizontal="right" vertical="center" wrapText="1"/>
    </xf>
    <xf numFmtId="0" fontId="16" fillId="2" borderId="15" xfId="0" applyFont="1" applyFill="1" applyBorder="1" applyAlignment="1">
      <alignment horizontal="center" vertical="center" wrapText="1"/>
    </xf>
    <xf numFmtId="166" fontId="19" fillId="15" borderId="1" xfId="0" applyNumberFormat="1" applyFont="1" applyFill="1" applyBorder="1" applyAlignment="1">
      <alignment horizontal="right" vertical="center" wrapText="1"/>
    </xf>
    <xf numFmtId="0" fontId="21" fillId="2" borderId="9" xfId="0" applyFont="1" applyFill="1" applyBorder="1" applyAlignment="1">
      <alignment horizontal="center" vertical="center" wrapText="1"/>
    </xf>
    <xf numFmtId="0" fontId="18" fillId="13" borderId="2"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167" fontId="19" fillId="0" borderId="2" xfId="0" applyNumberFormat="1" applyFont="1" applyFill="1" applyBorder="1" applyAlignment="1">
      <alignment horizontal="right" vertical="center" wrapText="1"/>
    </xf>
    <xf numFmtId="167" fontId="19" fillId="0" borderId="3" xfId="0" applyNumberFormat="1" applyFont="1" applyFill="1" applyBorder="1" applyAlignment="1">
      <alignment horizontal="right" vertical="center" wrapText="1"/>
    </xf>
    <xf numFmtId="167" fontId="19" fillId="0" borderId="7" xfId="0" applyNumberFormat="1" applyFont="1" applyFill="1" applyBorder="1" applyAlignment="1">
      <alignment horizontal="right" vertical="center" wrapText="1"/>
    </xf>
    <xf numFmtId="0" fontId="16" fillId="0" borderId="0" xfId="0" applyFont="1" applyBorder="1" applyAlignment="1">
      <alignment horizontal="center"/>
    </xf>
    <xf numFmtId="0" fontId="11" fillId="2" borderId="2" xfId="0" applyFont="1" applyFill="1" applyBorder="1" applyAlignment="1">
      <alignment horizontal="justify" vertical="center" wrapText="1"/>
    </xf>
    <xf numFmtId="0" fontId="11" fillId="2" borderId="3" xfId="0" applyFont="1" applyFill="1" applyBorder="1" applyAlignment="1">
      <alignment horizontal="justify" vertical="center" wrapText="1"/>
    </xf>
    <xf numFmtId="0" fontId="11" fillId="2" borderId="7" xfId="0" applyFont="1" applyFill="1" applyBorder="1" applyAlignment="1">
      <alignment horizontal="justify" vertical="center" wrapText="1"/>
    </xf>
    <xf numFmtId="0" fontId="6" fillId="0" borderId="0" xfId="0" applyFont="1" applyFill="1" applyBorder="1" applyAlignment="1" applyProtection="1">
      <alignment horizontal="justify" vertical="center" wrapText="1"/>
      <protection locked="0"/>
    </xf>
    <xf numFmtId="0" fontId="0" fillId="0" borderId="23" xfId="0" applyBorder="1" applyAlignment="1">
      <alignment horizontal="justify" vertical="center"/>
    </xf>
    <xf numFmtId="0" fontId="26"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0" fillId="0" borderId="0" xfId="0" applyBorder="1" applyAlignment="1">
      <alignment horizontal="center"/>
    </xf>
    <xf numFmtId="0" fontId="45" fillId="0" borderId="4" xfId="0" applyFont="1" applyFill="1" applyBorder="1" applyAlignment="1">
      <alignment horizontal="center" vertical="center"/>
    </xf>
    <xf numFmtId="0" fontId="45" fillId="0" borderId="0" xfId="0"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47" fillId="0" borderId="28" xfId="0" applyFont="1" applyFill="1" applyBorder="1" applyAlignment="1">
      <alignment horizontal="center" vertical="center"/>
    </xf>
    <xf numFmtId="0" fontId="47" fillId="0" borderId="20"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40" fillId="0" borderId="4" xfId="0" applyFont="1" applyFill="1" applyBorder="1" applyAlignment="1">
      <alignment horizontal="justify" vertical="center" wrapText="1"/>
    </xf>
    <xf numFmtId="0" fontId="40" fillId="0" borderId="0" xfId="0" applyFont="1" applyFill="1" applyBorder="1" applyAlignment="1">
      <alignment horizontal="justify" vertical="center" wrapText="1"/>
    </xf>
    <xf numFmtId="0" fontId="40" fillId="0" borderId="23" xfId="0" applyFont="1" applyFill="1" applyBorder="1" applyAlignment="1">
      <alignment horizontal="justify" vertical="center" wrapText="1"/>
    </xf>
    <xf numFmtId="0" fontId="26" fillId="0" borderId="4" xfId="0" applyFont="1" applyFill="1" applyBorder="1" applyAlignment="1">
      <alignment horizontal="justify" vertical="center" wrapText="1"/>
    </xf>
    <xf numFmtId="0" fontId="0" fillId="0" borderId="23" xfId="0" applyBorder="1" applyAlignment="1"/>
    <xf numFmtId="0" fontId="40" fillId="0" borderId="4"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2" fillId="17" borderId="1" xfId="0" applyFont="1" applyFill="1" applyBorder="1" applyAlignment="1" applyProtection="1">
      <alignment horizontal="left" vertical="center" wrapText="1"/>
      <protection locked="0"/>
    </xf>
    <xf numFmtId="0" fontId="2" fillId="17" borderId="27" xfId="0" applyFont="1" applyFill="1" applyBorder="1" applyAlignment="1" applyProtection="1">
      <alignment horizontal="left" vertical="center" wrapText="1"/>
      <protection locked="0"/>
    </xf>
    <xf numFmtId="0" fontId="25" fillId="17" borderId="2" xfId="0" applyFont="1" applyFill="1" applyBorder="1" applyAlignment="1" applyProtection="1">
      <alignment horizontal="center" vertical="center" wrapText="1"/>
      <protection locked="0"/>
    </xf>
    <xf numFmtId="0" fontId="25" fillId="17" borderId="7" xfId="0" applyFont="1" applyFill="1" applyBorder="1" applyAlignment="1" applyProtection="1">
      <alignment horizontal="center" vertical="center" wrapText="1"/>
      <protection locked="0"/>
    </xf>
    <xf numFmtId="0" fontId="64" fillId="0" borderId="2" xfId="0" applyFont="1" applyBorder="1" applyAlignment="1" applyProtection="1">
      <alignment horizontal="justify" vertical="center" wrapText="1"/>
      <protection locked="0"/>
    </xf>
    <xf numFmtId="0" fontId="64" fillId="0" borderId="7" xfId="0" applyFont="1" applyBorder="1" applyAlignment="1" applyProtection="1">
      <alignment horizontal="justify" vertical="center" wrapText="1"/>
      <protection locked="0"/>
    </xf>
    <xf numFmtId="0" fontId="25" fillId="17" borderId="2" xfId="0" applyFont="1" applyFill="1" applyBorder="1" applyAlignment="1" applyProtection="1">
      <alignment horizontal="left" vertical="center" wrapText="1"/>
      <protection locked="0"/>
    </xf>
    <xf numFmtId="0" fontId="25" fillId="17" borderId="3" xfId="0" applyFont="1" applyFill="1" applyBorder="1" applyAlignment="1" applyProtection="1">
      <alignment horizontal="left" vertical="center" wrapText="1"/>
      <protection locked="0"/>
    </xf>
    <xf numFmtId="0" fontId="25" fillId="17" borderId="7" xfId="0" applyFont="1" applyFill="1" applyBorder="1" applyAlignment="1" applyProtection="1">
      <alignment horizontal="left" vertical="center" wrapText="1"/>
      <protection locked="0"/>
    </xf>
    <xf numFmtId="167" fontId="6" fillId="17" borderId="2" xfId="6" applyFont="1" applyFill="1" applyBorder="1" applyAlignment="1" applyProtection="1">
      <alignment horizontal="center" vertical="center" wrapText="1"/>
      <protection locked="0"/>
    </xf>
    <xf numFmtId="167" fontId="6" fillId="17" borderId="31" xfId="6" applyFont="1" applyFill="1" applyBorder="1" applyAlignment="1" applyProtection="1">
      <alignment horizontal="center" vertical="center" wrapText="1"/>
      <protection locked="0"/>
    </xf>
    <xf numFmtId="0" fontId="6" fillId="0" borderId="4"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4" fillId="0" borderId="1" xfId="0" applyFont="1" applyBorder="1" applyAlignment="1" applyProtection="1">
      <alignment horizontal="center" vertical="center"/>
      <protection locked="0"/>
    </xf>
    <xf numFmtId="0" fontId="64" fillId="0" borderId="8" xfId="0" applyFont="1" applyBorder="1" applyAlignment="1" applyProtection="1">
      <alignment horizontal="center" vertical="center" wrapText="1"/>
    </xf>
    <xf numFmtId="0" fontId="64" fillId="0" borderId="10" xfId="0" applyFont="1" applyBorder="1" applyAlignment="1" applyProtection="1">
      <alignment horizontal="center" vertical="center" wrapText="1"/>
    </xf>
    <xf numFmtId="0" fontId="64" fillId="0" borderId="9" xfId="0" applyFont="1" applyBorder="1" applyAlignment="1" applyProtection="1">
      <alignment horizontal="center" vertical="center" wrapText="1"/>
    </xf>
    <xf numFmtId="0" fontId="26" fillId="0" borderId="2" xfId="0" applyFont="1" applyBorder="1" applyAlignment="1" applyProtection="1">
      <alignment horizontal="justify" vertical="center" wrapText="1"/>
      <protection locked="0"/>
    </xf>
    <xf numFmtId="0" fontId="26" fillId="0" borderId="7" xfId="0" applyFont="1" applyBorder="1" applyAlignment="1" applyProtection="1">
      <alignment horizontal="justify" vertical="center" wrapText="1"/>
      <protection locked="0"/>
    </xf>
    <xf numFmtId="0" fontId="2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6" fillId="0" borderId="0"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47" fillId="0" borderId="22" xfId="0" applyFont="1" applyBorder="1" applyAlignment="1" applyProtection="1">
      <alignment horizontal="center" vertical="center"/>
      <protection locked="0"/>
    </xf>
    <xf numFmtId="0" fontId="47" fillId="0" borderId="0" xfId="0" applyFont="1" applyBorder="1" applyAlignment="1" applyProtection="1">
      <alignment horizontal="center" vertical="center"/>
      <protection locked="0"/>
    </xf>
    <xf numFmtId="0" fontId="25" fillId="0" borderId="0" xfId="0" applyFont="1" applyBorder="1" applyAlignment="1">
      <alignment horizontal="left" vertical="center"/>
    </xf>
    <xf numFmtId="0" fontId="6" fillId="0" borderId="0" xfId="0" applyFont="1" applyFill="1" applyBorder="1" applyAlignment="1">
      <alignment horizontal="justify" vertical="justify" wrapText="1"/>
    </xf>
    <xf numFmtId="0" fontId="25" fillId="0" borderId="0"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5" fillId="17" borderId="18" xfId="0" applyFont="1" applyFill="1" applyBorder="1" applyAlignment="1" applyProtection="1">
      <alignment horizontal="center" vertical="center" wrapText="1"/>
      <protection locked="0"/>
    </xf>
    <xf numFmtId="0" fontId="0" fillId="0" borderId="30" xfId="0" applyBorder="1" applyAlignment="1">
      <alignment vertical="center"/>
    </xf>
    <xf numFmtId="167" fontId="6" fillId="0" borderId="2" xfId="6" applyFont="1" applyBorder="1" applyAlignment="1" applyProtection="1">
      <alignment horizontal="left" vertical="center"/>
      <protection locked="0"/>
    </xf>
    <xf numFmtId="0" fontId="0" fillId="0" borderId="31" xfId="0" applyBorder="1" applyAlignment="1">
      <alignment vertical="center"/>
    </xf>
    <xf numFmtId="0" fontId="25" fillId="0" borderId="4" xfId="0" applyFont="1" applyBorder="1" applyAlignment="1" applyProtection="1">
      <alignment horizontal="left" vertical="center"/>
      <protection locked="0"/>
    </xf>
    <xf numFmtId="0" fontId="25" fillId="0" borderId="7"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8"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64" fillId="0" borderId="3" xfId="0" applyFont="1" applyBorder="1" applyAlignment="1" applyProtection="1">
      <alignment horizontal="center" vertical="center"/>
      <protection locked="0"/>
    </xf>
    <xf numFmtId="0" fontId="64" fillId="0" borderId="7" xfId="0" applyFont="1" applyBorder="1" applyAlignment="1" applyProtection="1">
      <alignment horizontal="center" vertical="center"/>
      <protection locked="0"/>
    </xf>
    <xf numFmtId="0" fontId="64" fillId="0" borderId="2" xfId="0" applyFont="1" applyBorder="1" applyAlignment="1" applyProtection="1">
      <alignment horizontal="justify" vertical="center" wrapText="1"/>
    </xf>
    <xf numFmtId="0" fontId="64" fillId="0" borderId="7" xfId="0" applyFont="1" applyBorder="1" applyAlignment="1" applyProtection="1">
      <alignment horizontal="justify" vertical="center" wrapText="1"/>
    </xf>
    <xf numFmtId="0" fontId="65" fillId="0" borderId="15" xfId="0" applyFont="1" applyFill="1" applyBorder="1" applyAlignment="1">
      <alignment horizontal="center" vertical="center" wrapText="1"/>
    </xf>
    <xf numFmtId="0" fontId="65" fillId="0" borderId="29" xfId="0" applyFont="1" applyFill="1" applyBorder="1" applyAlignment="1">
      <alignment horizontal="center" vertical="center" wrapText="1"/>
    </xf>
    <xf numFmtId="0" fontId="25" fillId="17" borderId="1" xfId="0" applyFont="1" applyFill="1" applyBorder="1" applyAlignment="1" applyProtection="1">
      <alignment horizontal="left" vertical="center" wrapText="1"/>
      <protection locked="0"/>
    </xf>
    <xf numFmtId="0" fontId="25" fillId="17" borderId="16" xfId="0" applyFont="1" applyFill="1" applyBorder="1" applyAlignment="1" applyProtection="1">
      <alignment horizontal="center" vertical="center" wrapText="1"/>
      <protection locked="0"/>
    </xf>
    <xf numFmtId="0" fontId="25" fillId="17" borderId="17" xfId="0" applyFont="1" applyFill="1" applyBorder="1" applyAlignment="1" applyProtection="1">
      <alignment horizontal="center" vertical="center" wrapText="1"/>
      <protection locked="0"/>
    </xf>
    <xf numFmtId="0" fontId="40" fillId="0" borderId="4" xfId="0" applyFont="1" applyFill="1" applyBorder="1" applyAlignment="1">
      <alignment horizontal="justify" vertical="center"/>
    </xf>
    <xf numFmtId="0" fontId="40" fillId="0" borderId="0" xfId="0" applyFont="1" applyFill="1" applyBorder="1" applyAlignment="1">
      <alignment horizontal="justify" vertical="center"/>
    </xf>
    <xf numFmtId="0" fontId="25" fillId="0" borderId="4" xfId="0" applyFont="1" applyBorder="1" applyAlignment="1">
      <alignment horizontal="left" vertical="center"/>
    </xf>
    <xf numFmtId="0" fontId="35" fillId="0" borderId="32" xfId="0" applyFont="1" applyBorder="1" applyAlignment="1">
      <alignment horizontal="left" vertical="center" wrapText="1"/>
    </xf>
    <xf numFmtId="0" fontId="35" fillId="0" borderId="31" xfId="0" applyFont="1" applyBorder="1" applyAlignment="1">
      <alignment horizontal="left" vertical="center" wrapText="1"/>
    </xf>
    <xf numFmtId="0" fontId="35" fillId="0" borderId="33" xfId="0" applyFont="1" applyBorder="1" applyAlignment="1">
      <alignment horizontal="left" vertical="center" wrapText="1"/>
    </xf>
    <xf numFmtId="0" fontId="35" fillId="0" borderId="34" xfId="0" applyFont="1" applyBorder="1" applyAlignment="1">
      <alignment horizontal="left" vertical="center" wrapText="1"/>
    </xf>
    <xf numFmtId="0" fontId="35" fillId="0" borderId="35" xfId="0" applyFont="1" applyBorder="1" applyAlignment="1">
      <alignment horizontal="left" vertical="center" wrapText="1"/>
    </xf>
    <xf numFmtId="0" fontId="35" fillId="0" borderId="36" xfId="0" applyFont="1" applyBorder="1" applyAlignment="1">
      <alignment horizontal="left" vertical="center" wrapText="1"/>
    </xf>
    <xf numFmtId="0" fontId="0" fillId="0" borderId="19"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35" fillId="0" borderId="20" xfId="0" applyFont="1" applyBorder="1" applyAlignment="1">
      <alignment horizontal="left" vertical="center" wrapText="1"/>
    </xf>
    <xf numFmtId="0" fontId="35" fillId="0" borderId="20" xfId="0" applyFont="1" applyBorder="1" applyAlignment="1">
      <alignment horizontal="left" vertical="center"/>
    </xf>
    <xf numFmtId="0" fontId="35" fillId="0" borderId="0" xfId="0" applyFont="1" applyBorder="1" applyAlignment="1">
      <alignment horizontal="left" vertical="center"/>
    </xf>
    <xf numFmtId="0" fontId="35" fillId="0" borderId="25" xfId="0" applyFont="1" applyBorder="1" applyAlignment="1">
      <alignment horizontal="left" vertical="center"/>
    </xf>
    <xf numFmtId="0" fontId="66" fillId="0" borderId="19" xfId="0" applyFont="1" applyBorder="1" applyAlignment="1">
      <alignment horizontal="center" vertical="center" wrapText="1"/>
    </xf>
    <xf numFmtId="0" fontId="66" fillId="0" borderId="20" xfId="0" applyFont="1" applyBorder="1" applyAlignment="1">
      <alignment horizontal="center" vertical="center" wrapText="1"/>
    </xf>
    <xf numFmtId="0" fontId="66" fillId="0" borderId="21" xfId="0" applyFont="1" applyBorder="1" applyAlignment="1">
      <alignment horizontal="center" vertical="center" wrapText="1"/>
    </xf>
    <xf numFmtId="0" fontId="66" fillId="0" borderId="22"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23" xfId="0" applyFont="1" applyBorder="1" applyAlignment="1">
      <alignment horizontal="center" vertical="center" wrapText="1"/>
    </xf>
    <xf numFmtId="0" fontId="66" fillId="0" borderId="24"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26" xfId="0" applyFont="1" applyBorder="1" applyAlignment="1">
      <alignment horizontal="center" vertical="center" wrapText="1"/>
    </xf>
  </cellXfs>
  <cellStyles count="16">
    <cellStyle name="Estilo 1" xfId="3"/>
    <cellStyle name="Estilo 1 2" xfId="15"/>
    <cellStyle name="Hipervínculo" xfId="4" builtinId="8"/>
    <cellStyle name="Millares" xfId="1" builtinId="3"/>
    <cellStyle name="Millares 16" xfId="12"/>
    <cellStyle name="Millares 2" xfId="14"/>
    <cellStyle name="Millares 6" xfId="5"/>
    <cellStyle name="Moneda" xfId="6" builtinId="4"/>
    <cellStyle name="Moneda [0]" xfId="11" builtinId="7"/>
    <cellStyle name="Normal" xfId="0" builtinId="0"/>
    <cellStyle name="Normal 2 2" xfId="2"/>
    <cellStyle name="Normal 2 4" xfId="13"/>
    <cellStyle name="Normal 6" xfId="9"/>
    <cellStyle name="Normal 6 2" xfId="8"/>
    <cellStyle name="Normal 7 2" xfId="7"/>
    <cellStyle name="Porcentaje" xfId="1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18" Type="http://schemas.openxmlformats.org/officeDocument/2006/relationships/image" Target="../media/image19.jpeg"/><Relationship Id="rId3" Type="http://schemas.openxmlformats.org/officeDocument/2006/relationships/image" Target="../media/image4.jpeg"/><Relationship Id="rId21" Type="http://schemas.openxmlformats.org/officeDocument/2006/relationships/image" Target="../media/image22.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 Type="http://schemas.openxmlformats.org/officeDocument/2006/relationships/image" Target="../media/image2.jpeg"/><Relationship Id="rId16" Type="http://schemas.openxmlformats.org/officeDocument/2006/relationships/image" Target="../media/image17.jpeg"/><Relationship Id="rId20" Type="http://schemas.openxmlformats.org/officeDocument/2006/relationships/image" Target="../media/image21.jpeg"/><Relationship Id="rId1" Type="http://schemas.openxmlformats.org/officeDocument/2006/relationships/image" Target="../media/image3.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eg"/><Relationship Id="rId10" Type="http://schemas.openxmlformats.org/officeDocument/2006/relationships/image" Target="../media/image11.jpeg"/><Relationship Id="rId19" Type="http://schemas.openxmlformats.org/officeDocument/2006/relationships/image" Target="../media/image20.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4</xdr:col>
      <xdr:colOff>1228725</xdr:colOff>
      <xdr:row>2</xdr:row>
      <xdr:rowOff>38100</xdr:rowOff>
    </xdr:from>
    <xdr:to>
      <xdr:col>5</xdr:col>
      <xdr:colOff>3175</xdr:colOff>
      <xdr:row>4</xdr:row>
      <xdr:rowOff>41275</xdr:rowOff>
    </xdr:to>
    <xdr:pic>
      <xdr:nvPicPr>
        <xdr:cNvPr id="2" name="2 Imagen" descr="C:\Documents and Settings\calidadpubejc\Mis documentos\Mis imágenes\EJERCITO NUEVO ESCUD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05300" y="4381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1060449</xdr:colOff>
      <xdr:row>2</xdr:row>
      <xdr:rowOff>35983</xdr:rowOff>
    </xdr:from>
    <xdr:to>
      <xdr:col>5</xdr:col>
      <xdr:colOff>321204</xdr:colOff>
      <xdr:row>4</xdr:row>
      <xdr:rowOff>100674</xdr:rowOff>
    </xdr:to>
    <xdr:pic>
      <xdr:nvPicPr>
        <xdr:cNvPr id="3" name="2 Imagen" descr="C:\Documents and Settings\calidadpubejc\Mis documentos\Mis imágenes\EJERCITO NUEVO ESCUDO.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56199" y="416983"/>
          <a:ext cx="424922" cy="445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1228725</xdr:colOff>
      <xdr:row>2</xdr:row>
      <xdr:rowOff>38100</xdr:rowOff>
    </xdr:from>
    <xdr:to>
      <xdr:col>5</xdr:col>
      <xdr:colOff>7711</xdr:colOff>
      <xdr:row>4</xdr:row>
      <xdr:rowOff>20109</xdr:rowOff>
    </xdr:to>
    <xdr:pic>
      <xdr:nvPicPr>
        <xdr:cNvPr id="2" name="2 Imagen" descr="C:\Documents and Settings\calidadpubejc\Mis documentos\Mis imágenes\EJERCITO NUEVO 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86400" y="419100"/>
          <a:ext cx="3175"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1060449</xdr:colOff>
      <xdr:row>2</xdr:row>
      <xdr:rowOff>35983</xdr:rowOff>
    </xdr:from>
    <xdr:to>
      <xdr:col>5</xdr:col>
      <xdr:colOff>321204</xdr:colOff>
      <xdr:row>4</xdr:row>
      <xdr:rowOff>79508</xdr:rowOff>
    </xdr:to>
    <xdr:pic>
      <xdr:nvPicPr>
        <xdr:cNvPr id="3" name="2 Imagen" descr="C:\Documents and Settings\calidadpubejc\Mis documentos\Mis imágenes\EJERCITO NUEVO ESCUDO.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84799" y="416983"/>
          <a:ext cx="422805" cy="445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984250</xdr:colOff>
      <xdr:row>260</xdr:row>
      <xdr:rowOff>1762125</xdr:rowOff>
    </xdr:from>
    <xdr:to>
      <xdr:col>9</xdr:col>
      <xdr:colOff>476251</xdr:colOff>
      <xdr:row>260</xdr:row>
      <xdr:rowOff>3683000</xdr:rowOff>
    </xdr:to>
    <xdr:pic>
      <xdr:nvPicPr>
        <xdr:cNvPr id="4" name="Imagen 6" descr="F:\WhatsApp Image 2021-07-01 at 15.26.11 (6).jpe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4850" y="78733650"/>
          <a:ext cx="2016126" cy="17145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1632854</xdr:colOff>
      <xdr:row>260</xdr:row>
      <xdr:rowOff>122466</xdr:rowOff>
    </xdr:from>
    <xdr:to>
      <xdr:col>3</xdr:col>
      <xdr:colOff>553716</xdr:colOff>
      <xdr:row>260</xdr:row>
      <xdr:rowOff>1820333</xdr:rowOff>
    </xdr:to>
    <xdr:pic>
      <xdr:nvPicPr>
        <xdr:cNvPr id="5" name="Imagen 7" descr="F:\WhatsApp Image 2021-07-01 at 15.26.12 (2).jpe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14521" y="103045383"/>
          <a:ext cx="1238612" cy="169786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421820</xdr:colOff>
      <xdr:row>260</xdr:row>
      <xdr:rowOff>136071</xdr:rowOff>
    </xdr:from>
    <xdr:to>
      <xdr:col>2</xdr:col>
      <xdr:colOff>1224643</xdr:colOff>
      <xdr:row>260</xdr:row>
      <xdr:rowOff>1767416</xdr:rowOff>
    </xdr:to>
    <xdr:pic>
      <xdr:nvPicPr>
        <xdr:cNvPr id="6" name="Imagen 8" descr="F:\WhatsApp Image 2021-07-01 at 15.26.13 (1).jpe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21820" y="103058988"/>
          <a:ext cx="2284490" cy="163134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1504</xdr:colOff>
      <xdr:row>260</xdr:row>
      <xdr:rowOff>136072</xdr:rowOff>
    </xdr:from>
    <xdr:to>
      <xdr:col>5</xdr:col>
      <xdr:colOff>698500</xdr:colOff>
      <xdr:row>260</xdr:row>
      <xdr:rowOff>1788584</xdr:rowOff>
    </xdr:to>
    <xdr:pic>
      <xdr:nvPicPr>
        <xdr:cNvPr id="7" name="Imagen 9" descr="F:\WhatsApp Image 2021-07-01 at 15.26.14 (1).jpe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84087" y="103058989"/>
          <a:ext cx="1861163" cy="165251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3025</xdr:colOff>
      <xdr:row>260</xdr:row>
      <xdr:rowOff>128517</xdr:rowOff>
    </xdr:from>
    <xdr:to>
      <xdr:col>7</xdr:col>
      <xdr:colOff>784678</xdr:colOff>
      <xdr:row>260</xdr:row>
      <xdr:rowOff>1778000</xdr:rowOff>
    </xdr:to>
    <xdr:pic>
      <xdr:nvPicPr>
        <xdr:cNvPr id="8" name="Imagen 10" descr="F:\WhatsApp Image 2021-07-01 at 15.26.14 (2).jpeg">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617608" y="103051434"/>
          <a:ext cx="1734153" cy="16494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419548</xdr:colOff>
      <xdr:row>260</xdr:row>
      <xdr:rowOff>1825605</xdr:rowOff>
    </xdr:from>
    <xdr:to>
      <xdr:col>2</xdr:col>
      <xdr:colOff>1206499</xdr:colOff>
      <xdr:row>260</xdr:row>
      <xdr:rowOff>3686174</xdr:rowOff>
    </xdr:to>
    <xdr:pic>
      <xdr:nvPicPr>
        <xdr:cNvPr id="9" name="Imagen 11" descr="F:\WhatsApp Image 2021-07-01 at 15.26.14 (3).jpeg">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19548" y="78797130"/>
          <a:ext cx="2158551" cy="168276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1587500</xdr:colOff>
      <xdr:row>260</xdr:row>
      <xdr:rowOff>1841499</xdr:rowOff>
    </xdr:from>
    <xdr:to>
      <xdr:col>3</xdr:col>
      <xdr:colOff>539750</xdr:colOff>
      <xdr:row>260</xdr:row>
      <xdr:rowOff>3692523</xdr:rowOff>
    </xdr:to>
    <xdr:pic>
      <xdr:nvPicPr>
        <xdr:cNvPr id="10" name="Imagen 12" descr="F:\WhatsApp Image 2021-07-01 at 15.26.15.jpeg">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959100" y="78813024"/>
          <a:ext cx="2105025" cy="165100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777875</xdr:colOff>
      <xdr:row>260</xdr:row>
      <xdr:rowOff>1793875</xdr:rowOff>
    </xdr:from>
    <xdr:to>
      <xdr:col>5</xdr:col>
      <xdr:colOff>682624</xdr:colOff>
      <xdr:row>260</xdr:row>
      <xdr:rowOff>3686175</xdr:rowOff>
    </xdr:to>
    <xdr:pic>
      <xdr:nvPicPr>
        <xdr:cNvPr id="11" name="Imagen 13" descr="F:\WhatsApp Image 2021-07-01 at 15.26.11 (3).jpeg">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302250" y="78765400"/>
          <a:ext cx="1971674" cy="16954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888999</xdr:colOff>
      <xdr:row>260</xdr:row>
      <xdr:rowOff>1809749</xdr:rowOff>
    </xdr:from>
    <xdr:to>
      <xdr:col>7</xdr:col>
      <xdr:colOff>809624</xdr:colOff>
      <xdr:row>260</xdr:row>
      <xdr:rowOff>3686173</xdr:rowOff>
    </xdr:to>
    <xdr:pic>
      <xdr:nvPicPr>
        <xdr:cNvPr id="12" name="Imagen 14" descr="F:\WhatsApp Image 2021-07-01 at 15.26.11 (2).jpeg">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480299" y="78781274"/>
          <a:ext cx="1939925" cy="168275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984250</xdr:colOff>
      <xdr:row>260</xdr:row>
      <xdr:rowOff>127000</xdr:rowOff>
    </xdr:from>
    <xdr:to>
      <xdr:col>9</xdr:col>
      <xdr:colOff>428624</xdr:colOff>
      <xdr:row>260</xdr:row>
      <xdr:rowOff>1788583</xdr:rowOff>
    </xdr:to>
    <xdr:pic>
      <xdr:nvPicPr>
        <xdr:cNvPr id="13" name="Imagen 15" descr="F:\WhatsApp Image 2021-07-01 at 15.26.12 (3).jpeg">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551333" y="103049917"/>
          <a:ext cx="1973791" cy="16615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201083</xdr:colOff>
      <xdr:row>359</xdr:row>
      <xdr:rowOff>21168</xdr:rowOff>
    </xdr:from>
    <xdr:to>
      <xdr:col>2</xdr:col>
      <xdr:colOff>890270</xdr:colOff>
      <xdr:row>369</xdr:row>
      <xdr:rowOff>179294</xdr:rowOff>
    </xdr:to>
    <xdr:pic>
      <xdr:nvPicPr>
        <xdr:cNvPr id="14" name="Imagen 3" descr="C:\Users\EDGAR~1.OTA\AppData\Local\Temp\Rar$DI00.449\PHOTO-2021-07-10-09-00-22-01.jpg">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01083" y="146403609"/>
          <a:ext cx="2179569" cy="2063126"/>
        </a:xfrm>
        <a:prstGeom prst="rect">
          <a:avLst/>
        </a:prstGeom>
        <a:noFill/>
        <a:ln>
          <a:noFill/>
        </a:ln>
      </xdr:spPr>
    </xdr:pic>
    <xdr:clientData/>
  </xdr:twoCellAnchor>
  <xdr:twoCellAnchor editAs="oneCell">
    <xdr:from>
      <xdr:col>2</xdr:col>
      <xdr:colOff>885265</xdr:colOff>
      <xdr:row>359</xdr:row>
      <xdr:rowOff>1</xdr:rowOff>
    </xdr:from>
    <xdr:to>
      <xdr:col>4</xdr:col>
      <xdr:colOff>111125</xdr:colOff>
      <xdr:row>369</xdr:row>
      <xdr:rowOff>168089</xdr:rowOff>
    </xdr:to>
    <xdr:pic>
      <xdr:nvPicPr>
        <xdr:cNvPr id="15" name="Imagen 5" descr="C:\Users\EDGAR~1.OTA\AppData\Local\Temp\Rar$DI48.219\PHOTO-2021-07-10-09-00-22-02.jpg">
          <a:extLst>
            <a:ext uri="{FF2B5EF4-FFF2-40B4-BE49-F238E27FC236}">
              <a16:creationId xmlns:a16="http://schemas.microsoft.com/office/drawing/2014/main" id="{00000000-0008-0000-0100-00000F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375647" y="146382442"/>
          <a:ext cx="2329890" cy="2073088"/>
        </a:xfrm>
        <a:prstGeom prst="rect">
          <a:avLst/>
        </a:prstGeom>
        <a:noFill/>
        <a:ln>
          <a:noFill/>
        </a:ln>
      </xdr:spPr>
    </xdr:pic>
    <xdr:clientData/>
  </xdr:twoCellAnchor>
  <xdr:twoCellAnchor editAs="oneCell">
    <xdr:from>
      <xdr:col>4</xdr:col>
      <xdr:colOff>134470</xdr:colOff>
      <xdr:row>359</xdr:row>
      <xdr:rowOff>10584</xdr:rowOff>
    </xdr:from>
    <xdr:to>
      <xdr:col>6</xdr:col>
      <xdr:colOff>358986</xdr:colOff>
      <xdr:row>369</xdr:row>
      <xdr:rowOff>156883</xdr:rowOff>
    </xdr:to>
    <xdr:pic>
      <xdr:nvPicPr>
        <xdr:cNvPr id="16" name="Imagen 6" descr="C:\Users\EDGAR~1.OTA\AppData\Local\Temp\Rar$DI56.184\PHOTO-2021-07-10-09-00-22-07.jpg">
          <a:extLst>
            <a:ext uri="{FF2B5EF4-FFF2-40B4-BE49-F238E27FC236}">
              <a16:creationId xmlns:a16="http://schemas.microsoft.com/office/drawing/2014/main" id="{00000000-0008-0000-0100-000010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28882" y="146393025"/>
          <a:ext cx="2252780" cy="2051299"/>
        </a:xfrm>
        <a:prstGeom prst="rect">
          <a:avLst/>
        </a:prstGeom>
        <a:noFill/>
        <a:ln>
          <a:noFill/>
        </a:ln>
      </xdr:spPr>
    </xdr:pic>
    <xdr:clientData/>
  </xdr:twoCellAnchor>
  <xdr:twoCellAnchor editAs="oneCell">
    <xdr:from>
      <xdr:col>6</xdr:col>
      <xdr:colOff>336177</xdr:colOff>
      <xdr:row>359</xdr:row>
      <xdr:rowOff>31752</xdr:rowOff>
    </xdr:from>
    <xdr:to>
      <xdr:col>8</xdr:col>
      <xdr:colOff>526676</xdr:colOff>
      <xdr:row>369</xdr:row>
      <xdr:rowOff>168088</xdr:rowOff>
    </xdr:to>
    <xdr:pic>
      <xdr:nvPicPr>
        <xdr:cNvPr id="17" name="Imagen 7" descr="C:\Users\EDGAR~1.OTA\AppData\Local\Temp\Rar$DI63.862\PHOTO-2021-07-10-09-00-22-04.jpg">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958853" y="146414193"/>
          <a:ext cx="2285999" cy="2041336"/>
        </a:xfrm>
        <a:prstGeom prst="rect">
          <a:avLst/>
        </a:prstGeom>
        <a:noFill/>
        <a:ln>
          <a:noFill/>
        </a:ln>
      </xdr:spPr>
    </xdr:pic>
    <xdr:clientData/>
  </xdr:twoCellAnchor>
  <xdr:twoCellAnchor editAs="oneCell">
    <xdr:from>
      <xdr:col>8</xdr:col>
      <xdr:colOff>508000</xdr:colOff>
      <xdr:row>359</xdr:row>
      <xdr:rowOff>42336</xdr:rowOff>
    </xdr:from>
    <xdr:to>
      <xdr:col>9</xdr:col>
      <xdr:colOff>1434353</xdr:colOff>
      <xdr:row>369</xdr:row>
      <xdr:rowOff>168088</xdr:rowOff>
    </xdr:to>
    <xdr:pic>
      <xdr:nvPicPr>
        <xdr:cNvPr id="18" name="Imagen 8" descr="C:\Users\EDGAR~1.OTA\AppData\Local\Temp\Rar$DI76.730\PHOTO-2021-07-10-09-00-22-05.jpg">
          <a:extLst>
            <a:ext uri="{FF2B5EF4-FFF2-40B4-BE49-F238E27FC236}">
              <a16:creationId xmlns:a16="http://schemas.microsoft.com/office/drawing/2014/main" id="{00000000-0008-0000-0100-000012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226176" y="146424777"/>
          <a:ext cx="2304677" cy="2030752"/>
        </a:xfrm>
        <a:prstGeom prst="rect">
          <a:avLst/>
        </a:prstGeom>
        <a:noFill/>
        <a:ln>
          <a:noFill/>
        </a:ln>
      </xdr:spPr>
    </xdr:pic>
    <xdr:clientData/>
  </xdr:twoCellAnchor>
  <xdr:twoCellAnchor editAs="oneCell">
    <xdr:from>
      <xdr:col>0</xdr:col>
      <xdr:colOff>201706</xdr:colOff>
      <xdr:row>369</xdr:row>
      <xdr:rowOff>143812</xdr:rowOff>
    </xdr:from>
    <xdr:to>
      <xdr:col>2</xdr:col>
      <xdr:colOff>889622</xdr:colOff>
      <xdr:row>380</xdr:row>
      <xdr:rowOff>134472</xdr:rowOff>
    </xdr:to>
    <xdr:pic>
      <xdr:nvPicPr>
        <xdr:cNvPr id="19" name="Imagen 9" descr="C:\Users\EDGAR~1.OTA\AppData\Local\Temp\Rar$DI93.928\PHOTO-2021-07-10-09-00-22-11.jpg">
          <a:extLst>
            <a:ext uri="{FF2B5EF4-FFF2-40B4-BE49-F238E27FC236}">
              <a16:creationId xmlns:a16="http://schemas.microsoft.com/office/drawing/2014/main" id="{00000000-0008-0000-0100-000013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01706" y="148431253"/>
          <a:ext cx="2178298" cy="2086160"/>
        </a:xfrm>
        <a:prstGeom prst="rect">
          <a:avLst/>
        </a:prstGeom>
        <a:noFill/>
        <a:ln>
          <a:noFill/>
        </a:ln>
      </xdr:spPr>
    </xdr:pic>
    <xdr:clientData/>
  </xdr:twoCellAnchor>
  <xdr:twoCellAnchor editAs="oneCell">
    <xdr:from>
      <xdr:col>2</xdr:col>
      <xdr:colOff>874060</xdr:colOff>
      <xdr:row>369</xdr:row>
      <xdr:rowOff>156262</xdr:rowOff>
    </xdr:from>
    <xdr:to>
      <xdr:col>4</xdr:col>
      <xdr:colOff>168088</xdr:colOff>
      <xdr:row>380</xdr:row>
      <xdr:rowOff>123265</xdr:rowOff>
    </xdr:to>
    <xdr:pic>
      <xdr:nvPicPr>
        <xdr:cNvPr id="20" name="Imagen 10" descr="C:\Users\EDGAR~1.OTA\AppData\Local\Temp\Rar$DI10.3412\PHOTO-2021-07-10-09-00-22-14.jpg">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364442" y="148443703"/>
          <a:ext cx="2398058" cy="2062503"/>
        </a:xfrm>
        <a:prstGeom prst="rect">
          <a:avLst/>
        </a:prstGeom>
        <a:noFill/>
        <a:ln>
          <a:noFill/>
        </a:ln>
      </xdr:spPr>
    </xdr:pic>
    <xdr:clientData/>
  </xdr:twoCellAnchor>
  <xdr:twoCellAnchor editAs="oneCell">
    <xdr:from>
      <xdr:col>4</xdr:col>
      <xdr:colOff>131359</xdr:colOff>
      <xdr:row>369</xdr:row>
      <xdr:rowOff>155636</xdr:rowOff>
    </xdr:from>
    <xdr:to>
      <xdr:col>6</xdr:col>
      <xdr:colOff>347383</xdr:colOff>
      <xdr:row>380</xdr:row>
      <xdr:rowOff>134471</xdr:rowOff>
    </xdr:to>
    <xdr:pic>
      <xdr:nvPicPr>
        <xdr:cNvPr id="21" name="Imagen 11" descr="C:\Users\EDGAR~1.OTA\AppData\Local\Temp\Rar$DI99.769\PHOTO-2021-07-10-09-00-22-12.jpg">
          <a:extLst>
            <a:ext uri="{FF2B5EF4-FFF2-40B4-BE49-F238E27FC236}">
              <a16:creationId xmlns:a16="http://schemas.microsoft.com/office/drawing/2014/main" id="{00000000-0008-0000-0100-000015000000}"/>
            </a:ext>
          </a:extLst>
        </xdr:cNvPr>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725771" y="148443077"/>
          <a:ext cx="2244288" cy="2074335"/>
        </a:xfrm>
        <a:prstGeom prst="rect">
          <a:avLst/>
        </a:prstGeom>
        <a:noFill/>
        <a:ln>
          <a:noFill/>
        </a:ln>
      </xdr:spPr>
    </xdr:pic>
    <xdr:clientData/>
  </xdr:twoCellAnchor>
  <xdr:twoCellAnchor editAs="oneCell">
    <xdr:from>
      <xdr:col>6</xdr:col>
      <xdr:colOff>350497</xdr:colOff>
      <xdr:row>369</xdr:row>
      <xdr:rowOff>145053</xdr:rowOff>
    </xdr:from>
    <xdr:to>
      <xdr:col>8</xdr:col>
      <xdr:colOff>515471</xdr:colOff>
      <xdr:row>380</xdr:row>
      <xdr:rowOff>134471</xdr:rowOff>
    </xdr:to>
    <xdr:pic>
      <xdr:nvPicPr>
        <xdr:cNvPr id="22" name="Imagen 12" descr="C:\Users\EDGAR~1.OTA\AppData\Local\Temp\Rar$DI14.1498\PHOTO-2021-07-10-09-00-22-18.jpg">
          <a:extLst>
            <a:ext uri="{FF2B5EF4-FFF2-40B4-BE49-F238E27FC236}">
              <a16:creationId xmlns:a16="http://schemas.microsoft.com/office/drawing/2014/main" id="{00000000-0008-0000-0100-000016000000}"/>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973173" y="148432494"/>
          <a:ext cx="2260474" cy="2084918"/>
        </a:xfrm>
        <a:prstGeom prst="rect">
          <a:avLst/>
        </a:prstGeom>
        <a:noFill/>
        <a:ln>
          <a:noFill/>
        </a:ln>
      </xdr:spPr>
    </xdr:pic>
    <xdr:clientData/>
  </xdr:twoCellAnchor>
  <xdr:twoCellAnchor editAs="oneCell">
    <xdr:from>
      <xdr:col>8</xdr:col>
      <xdr:colOff>509246</xdr:colOff>
      <xdr:row>369</xdr:row>
      <xdr:rowOff>143808</xdr:rowOff>
    </xdr:from>
    <xdr:to>
      <xdr:col>9</xdr:col>
      <xdr:colOff>1440579</xdr:colOff>
      <xdr:row>380</xdr:row>
      <xdr:rowOff>156883</xdr:rowOff>
    </xdr:to>
    <xdr:pic>
      <xdr:nvPicPr>
        <xdr:cNvPr id="23" name="Imagen 13" descr="C:\Users\EDGAR~1.OTA\AppData\Local\Temp\Rar$DI13.4480\PHOTO-2021-07-10-09-00-22-17.jpg">
          <a:extLst>
            <a:ext uri="{FF2B5EF4-FFF2-40B4-BE49-F238E27FC236}">
              <a16:creationId xmlns:a16="http://schemas.microsoft.com/office/drawing/2014/main" id="{00000000-0008-0000-0100-000017000000}"/>
            </a:ext>
          </a:extLst>
        </xdr:cNvPr>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227422" y="148431249"/>
          <a:ext cx="2309657" cy="2108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233313</xdr:colOff>
      <xdr:row>1</xdr:row>
      <xdr:rowOff>10467</xdr:rowOff>
    </xdr:from>
    <xdr:to>
      <xdr:col>1</xdr:col>
      <xdr:colOff>910633</xdr:colOff>
      <xdr:row>4</xdr:row>
      <xdr:rowOff>104671</xdr:rowOff>
    </xdr:to>
    <xdr:pic>
      <xdr:nvPicPr>
        <xdr:cNvPr id="3" name="Imagen 2">
          <a:extLst>
            <a:ext uri="{FF2B5EF4-FFF2-40B4-BE49-F238E27FC236}">
              <a16:creationId xmlns:a16="http://schemas.microsoft.com/office/drawing/2014/main" id="{F4989131-8A6A-4972-B708-A7ADC1ADFAF3}"/>
            </a:ext>
          </a:extLst>
        </xdr:cNvPr>
        <xdr:cNvPicPr>
          <a:picLocks noChangeAspect="1"/>
        </xdr:cNvPicPr>
      </xdr:nvPicPr>
      <xdr:blipFill>
        <a:blip xmlns:r="http://schemas.openxmlformats.org/officeDocument/2006/relationships" r:embed="rId1"/>
        <a:stretch>
          <a:fillRect/>
        </a:stretch>
      </xdr:blipFill>
      <xdr:spPr>
        <a:xfrm>
          <a:off x="704329" y="209341"/>
          <a:ext cx="677320" cy="6280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1068"/>
  <sheetViews>
    <sheetView view="pageBreakPreview" topLeftCell="A627" zoomScale="90" zoomScaleNormal="90" zoomScaleSheetLayoutView="90" workbookViewId="0">
      <selection activeCell="A1055" sqref="A1055:XFD1070"/>
    </sheetView>
  </sheetViews>
  <sheetFormatPr baseColWidth="10" defaultRowHeight="15"/>
  <cols>
    <col min="1" max="1" width="5.85546875" customWidth="1"/>
    <col min="2" max="2" width="12.5703125" customWidth="1"/>
    <col min="3" max="3" width="34.7109375" customWidth="1"/>
    <col min="4" max="4" width="11.7109375" customWidth="1"/>
    <col min="5" max="5" width="17.42578125" customWidth="1"/>
    <col min="6" max="6" width="13" customWidth="1"/>
    <col min="7" max="7" width="14.28515625" customWidth="1"/>
    <col min="8" max="8" width="17.140625" customWidth="1"/>
    <col min="9" max="9" width="18.42578125" customWidth="1"/>
    <col min="10" max="10" width="26.7109375" customWidth="1"/>
    <col min="11" max="11" width="19.7109375" customWidth="1"/>
    <col min="12" max="12" width="22.42578125" hidden="1" customWidth="1"/>
    <col min="13" max="13" width="38.140625" customWidth="1"/>
    <col min="14" max="14" width="34.85546875" customWidth="1"/>
    <col min="15" max="15" width="16.42578125" bestFit="1" customWidth="1"/>
    <col min="16" max="16" width="17.5703125" bestFit="1" customWidth="1"/>
    <col min="17" max="17" width="32.85546875" customWidth="1"/>
  </cols>
  <sheetData>
    <row r="1" spans="1:10">
      <c r="A1" s="636" t="s">
        <v>0</v>
      </c>
      <c r="B1" s="636"/>
      <c r="C1" s="636"/>
      <c r="D1" s="636"/>
      <c r="E1" s="636"/>
      <c r="F1" s="636"/>
      <c r="G1" s="636"/>
      <c r="H1" s="636"/>
      <c r="I1" s="636"/>
      <c r="J1" s="636"/>
    </row>
    <row r="2" spans="1:10">
      <c r="A2" s="636" t="s">
        <v>1</v>
      </c>
      <c r="B2" s="636"/>
      <c r="C2" s="636"/>
      <c r="D2" s="636"/>
      <c r="E2" s="636"/>
      <c r="F2" s="636"/>
      <c r="G2" s="636"/>
      <c r="H2" s="636"/>
      <c r="I2" s="636"/>
      <c r="J2" s="636"/>
    </row>
    <row r="3" spans="1:10">
      <c r="A3" s="636"/>
      <c r="B3" s="636"/>
      <c r="C3" s="636"/>
      <c r="D3" s="636"/>
      <c r="E3" s="636"/>
      <c r="F3" s="636"/>
      <c r="G3" s="636"/>
      <c r="H3" s="636"/>
      <c r="I3" s="5"/>
      <c r="J3" s="5"/>
    </row>
    <row r="4" spans="1:10">
      <c r="A4" s="6"/>
      <c r="B4" s="6"/>
      <c r="C4" s="6"/>
      <c r="D4" s="6"/>
      <c r="E4" s="6"/>
      <c r="F4" s="6"/>
      <c r="G4" s="7"/>
      <c r="H4" s="7"/>
      <c r="I4" s="5"/>
      <c r="J4" s="5"/>
    </row>
    <row r="5" spans="1:10">
      <c r="A5" s="51"/>
      <c r="B5" s="51"/>
      <c r="C5" s="51"/>
      <c r="D5" s="51"/>
      <c r="E5" s="51"/>
      <c r="F5" s="51"/>
      <c r="G5" s="7"/>
      <c r="H5" s="7"/>
      <c r="I5" s="5"/>
      <c r="J5" s="5"/>
    </row>
    <row r="6" spans="1:10">
      <c r="A6" s="599" t="s">
        <v>55</v>
      </c>
      <c r="B6" s="599"/>
      <c r="C6" s="599"/>
      <c r="D6" s="599"/>
      <c r="E6" s="599"/>
      <c r="F6" s="599"/>
      <c r="G6" s="599"/>
      <c r="H6" s="599"/>
      <c r="I6" s="599"/>
      <c r="J6" s="599"/>
    </row>
    <row r="7" spans="1:10">
      <c r="A7" s="599" t="s">
        <v>56</v>
      </c>
      <c r="B7" s="599"/>
      <c r="C7" s="599"/>
      <c r="D7" s="599"/>
      <c r="E7" s="599"/>
      <c r="F7" s="599"/>
      <c r="G7" s="599"/>
      <c r="H7" s="599"/>
      <c r="I7" s="599"/>
      <c r="J7" s="599"/>
    </row>
    <row r="8" spans="1:10">
      <c r="A8" s="599" t="s">
        <v>57</v>
      </c>
      <c r="B8" s="599"/>
      <c r="C8" s="599"/>
      <c r="D8" s="599"/>
      <c r="E8" s="599"/>
      <c r="F8" s="599"/>
      <c r="G8" s="599"/>
      <c r="H8" s="599"/>
      <c r="I8" s="599"/>
      <c r="J8" s="599"/>
    </row>
    <row r="9" spans="1:10">
      <c r="A9" s="52"/>
      <c r="B9" s="52"/>
      <c r="C9" s="52"/>
      <c r="D9" s="52"/>
      <c r="E9" s="52"/>
      <c r="F9" s="52"/>
      <c r="G9" s="52"/>
      <c r="H9" s="52"/>
      <c r="I9" s="52"/>
      <c r="J9" s="52"/>
    </row>
    <row r="10" spans="1:10">
      <c r="A10" s="52"/>
      <c r="B10" s="52"/>
      <c r="C10" s="52"/>
      <c r="D10" s="52"/>
      <c r="E10" s="52"/>
      <c r="F10" s="52"/>
      <c r="G10" s="52"/>
      <c r="H10" s="52"/>
      <c r="I10" s="52"/>
      <c r="J10" s="52"/>
    </row>
    <row r="11" spans="1:10">
      <c r="A11" s="52"/>
      <c r="B11" s="52"/>
      <c r="C11" s="52"/>
      <c r="D11" s="52"/>
      <c r="E11" s="52"/>
      <c r="F11" s="52"/>
      <c r="G11" s="52"/>
      <c r="H11" s="52"/>
      <c r="I11" s="52"/>
      <c r="J11" s="52"/>
    </row>
    <row r="12" spans="1:10">
      <c r="A12" s="8"/>
      <c r="B12" s="8"/>
      <c r="C12" s="9"/>
      <c r="D12" s="9"/>
      <c r="E12" s="9"/>
      <c r="F12" s="9"/>
      <c r="H12" s="56"/>
      <c r="I12" s="56" t="s">
        <v>58</v>
      </c>
      <c r="J12" s="56"/>
    </row>
    <row r="13" spans="1:10">
      <c r="A13" s="7"/>
      <c r="B13" s="7"/>
      <c r="C13" s="7"/>
      <c r="D13" s="7"/>
      <c r="E13" s="7"/>
      <c r="F13" s="7"/>
      <c r="H13" s="57"/>
      <c r="I13" s="57" t="s">
        <v>59</v>
      </c>
      <c r="J13" s="57"/>
    </row>
    <row r="14" spans="1:10">
      <c r="A14" s="7"/>
      <c r="B14" s="7"/>
      <c r="C14" s="7"/>
      <c r="D14" s="7"/>
      <c r="E14" s="7"/>
      <c r="F14" s="7"/>
      <c r="H14" s="56"/>
      <c r="I14" s="56" t="s">
        <v>60</v>
      </c>
      <c r="J14" s="56"/>
    </row>
    <row r="15" spans="1:10">
      <c r="A15" s="7"/>
      <c r="B15" s="7"/>
      <c r="C15" s="7"/>
      <c r="D15" s="7"/>
      <c r="E15" s="7"/>
      <c r="F15" s="7"/>
      <c r="G15" s="7"/>
      <c r="H15" s="7"/>
      <c r="I15" s="5"/>
      <c r="J15" s="5"/>
    </row>
    <row r="16" spans="1:10" ht="74.25" customHeight="1">
      <c r="A16" s="642" t="s">
        <v>61</v>
      </c>
      <c r="B16" s="642"/>
      <c r="C16" s="642"/>
      <c r="D16" s="642"/>
      <c r="E16" s="642"/>
      <c r="F16" s="642"/>
      <c r="G16" s="642"/>
      <c r="H16" s="642"/>
      <c r="I16" s="642"/>
      <c r="J16" s="642"/>
    </row>
    <row r="17" spans="1:10">
      <c r="A17" s="10"/>
      <c r="B17" s="10"/>
      <c r="C17" s="10"/>
      <c r="D17" s="10"/>
      <c r="E17" s="10"/>
      <c r="F17" s="10"/>
      <c r="G17" s="10"/>
      <c r="H17" s="10"/>
      <c r="I17" s="5"/>
      <c r="J17" s="5"/>
    </row>
    <row r="18" spans="1:10" ht="15.75" customHeight="1">
      <c r="A18" s="644" t="s">
        <v>2</v>
      </c>
      <c r="B18" s="644"/>
      <c r="C18" s="644"/>
      <c r="D18" s="644"/>
      <c r="E18" s="644"/>
      <c r="F18" s="644"/>
      <c r="G18" s="644"/>
      <c r="H18" s="644"/>
      <c r="I18" s="644"/>
      <c r="J18" s="644"/>
    </row>
    <row r="19" spans="1:10" ht="10.5" customHeight="1">
      <c r="A19" s="10"/>
      <c r="B19" s="10"/>
      <c r="C19" s="10"/>
      <c r="D19" s="10"/>
      <c r="E19" s="10"/>
      <c r="F19" s="10"/>
      <c r="G19" s="10"/>
      <c r="H19" s="10"/>
      <c r="I19" s="5"/>
      <c r="J19" s="5"/>
    </row>
    <row r="20" spans="1:10" ht="89.25" customHeight="1">
      <c r="A20" s="645" t="s">
        <v>443</v>
      </c>
      <c r="B20" s="645"/>
      <c r="C20" s="645"/>
      <c r="D20" s="645"/>
      <c r="E20" s="645"/>
      <c r="F20" s="645"/>
      <c r="G20" s="645"/>
      <c r="H20" s="645"/>
      <c r="I20" s="645"/>
      <c r="J20" s="645"/>
    </row>
    <row r="21" spans="1:10">
      <c r="A21" s="10"/>
      <c r="B21" s="10"/>
      <c r="C21" s="10"/>
      <c r="D21" s="10"/>
      <c r="E21" s="10"/>
      <c r="F21" s="10"/>
      <c r="G21" s="10"/>
      <c r="H21" s="10"/>
      <c r="I21" s="5"/>
      <c r="J21" s="5"/>
    </row>
    <row r="22" spans="1:10">
      <c r="A22" s="641" t="s">
        <v>3</v>
      </c>
      <c r="B22" s="641"/>
      <c r="C22" s="641"/>
      <c r="D22" s="641"/>
      <c r="E22" s="641"/>
      <c r="F22" s="641"/>
      <c r="G22" s="641"/>
      <c r="H22" s="641"/>
      <c r="I22" s="5"/>
      <c r="J22" s="5"/>
    </row>
    <row r="23" spans="1:10" ht="10.5" customHeight="1">
      <c r="A23" s="10"/>
      <c r="B23" s="10"/>
      <c r="C23" s="10"/>
      <c r="D23" s="10"/>
      <c r="E23" s="10"/>
      <c r="F23" s="10"/>
      <c r="G23" s="10"/>
      <c r="H23" s="10"/>
      <c r="I23" s="5"/>
      <c r="J23" s="5"/>
    </row>
    <row r="24" spans="1:10" ht="80.25" customHeight="1">
      <c r="A24" s="635" t="s">
        <v>62</v>
      </c>
      <c r="B24" s="635"/>
      <c r="C24" s="635"/>
      <c r="D24" s="635"/>
      <c r="E24" s="635"/>
      <c r="F24" s="635"/>
      <c r="G24" s="635"/>
      <c r="H24" s="635"/>
      <c r="I24" s="635"/>
      <c r="J24" s="635"/>
    </row>
    <row r="25" spans="1:10">
      <c r="A25" s="10"/>
      <c r="B25" s="10"/>
      <c r="C25" s="10"/>
      <c r="D25" s="10"/>
      <c r="E25" s="10"/>
      <c r="F25" s="10"/>
      <c r="G25" s="10"/>
      <c r="H25" s="10"/>
      <c r="I25" s="5"/>
      <c r="J25" s="5"/>
    </row>
    <row r="26" spans="1:10">
      <c r="A26" s="641" t="s">
        <v>4</v>
      </c>
      <c r="B26" s="641"/>
      <c r="C26" s="641"/>
      <c r="D26" s="641"/>
      <c r="E26" s="641"/>
      <c r="F26" s="641"/>
      <c r="G26" s="641"/>
      <c r="H26" s="641"/>
      <c r="I26" s="5"/>
      <c r="J26" s="5"/>
    </row>
    <row r="27" spans="1:10">
      <c r="A27" s="11"/>
      <c r="B27" s="11"/>
      <c r="C27" s="11"/>
      <c r="D27" s="11"/>
      <c r="E27" s="11"/>
      <c r="F27" s="11"/>
      <c r="G27" s="11"/>
      <c r="H27" s="11"/>
      <c r="I27" s="5"/>
      <c r="J27" s="5"/>
    </row>
    <row r="28" spans="1:10">
      <c r="A28" s="640" t="s">
        <v>5</v>
      </c>
      <c r="B28" s="640"/>
      <c r="C28" s="640"/>
      <c r="D28" s="640"/>
      <c r="E28" s="640"/>
      <c r="F28" s="640"/>
      <c r="G28" s="640"/>
      <c r="H28" s="640"/>
      <c r="I28" s="5"/>
      <c r="J28" s="5"/>
    </row>
    <row r="29" spans="1:10" ht="10.5" customHeight="1">
      <c r="A29" s="12"/>
      <c r="B29" s="12"/>
      <c r="C29" s="12"/>
      <c r="D29" s="12"/>
      <c r="E29" s="11"/>
      <c r="F29" s="11"/>
      <c r="G29" s="11"/>
      <c r="H29" s="11"/>
      <c r="I29" s="5"/>
      <c r="J29" s="5"/>
    </row>
    <row r="30" spans="1:10" ht="48" customHeight="1">
      <c r="A30" s="642" t="s">
        <v>360</v>
      </c>
      <c r="B30" s="642"/>
      <c r="C30" s="642"/>
      <c r="D30" s="642"/>
      <c r="E30" s="642"/>
      <c r="F30" s="642"/>
      <c r="G30" s="642"/>
      <c r="H30" s="642"/>
      <c r="I30" s="642"/>
      <c r="J30" s="642"/>
    </row>
    <row r="31" spans="1:10">
      <c r="A31" s="10"/>
      <c r="B31" s="10"/>
      <c r="C31" s="10"/>
      <c r="D31" s="10"/>
      <c r="E31" s="10"/>
      <c r="F31" s="10"/>
      <c r="G31" s="10"/>
      <c r="H31" s="10"/>
      <c r="I31" s="5"/>
      <c r="J31" s="5"/>
    </row>
    <row r="32" spans="1:10">
      <c r="A32" s="640" t="s">
        <v>6</v>
      </c>
      <c r="B32" s="640"/>
      <c r="C32" s="640"/>
      <c r="D32" s="640"/>
      <c r="E32" s="640"/>
      <c r="F32" s="640"/>
      <c r="G32" s="640"/>
      <c r="H32" s="640"/>
      <c r="I32" s="5"/>
      <c r="J32" s="5"/>
    </row>
    <row r="33" spans="1:10" s="66" customFormat="1" ht="27.75" customHeight="1">
      <c r="A33" s="642" t="s">
        <v>361</v>
      </c>
      <c r="B33" s="642"/>
      <c r="C33" s="642"/>
      <c r="D33" s="642"/>
      <c r="E33" s="642"/>
      <c r="F33" s="642"/>
      <c r="G33" s="642"/>
      <c r="H33" s="642"/>
      <c r="I33" s="642"/>
      <c r="J33" s="642"/>
    </row>
    <row r="34" spans="1:10" s="66" customFormat="1" ht="69.75" customHeight="1">
      <c r="A34" s="642" t="s">
        <v>362</v>
      </c>
      <c r="B34" s="642"/>
      <c r="C34" s="642"/>
      <c r="D34" s="642"/>
      <c r="E34" s="642"/>
      <c r="F34" s="642"/>
      <c r="G34" s="642"/>
      <c r="H34" s="642"/>
      <c r="I34" s="642"/>
      <c r="J34" s="642"/>
    </row>
    <row r="35" spans="1:10" s="66" customFormat="1" ht="48" customHeight="1">
      <c r="A35" s="685" t="s">
        <v>363</v>
      </c>
      <c r="B35" s="685"/>
      <c r="C35" s="685"/>
      <c r="D35" s="685"/>
      <c r="E35" s="685"/>
      <c r="F35" s="685"/>
      <c r="G35" s="685"/>
      <c r="H35" s="685"/>
      <c r="I35" s="685"/>
      <c r="J35" s="685"/>
    </row>
    <row r="36" spans="1:10" s="66" customFormat="1" ht="44.25" customHeight="1">
      <c r="A36" s="685" t="s">
        <v>364</v>
      </c>
      <c r="B36" s="685"/>
      <c r="C36" s="685"/>
      <c r="D36" s="685"/>
      <c r="E36" s="685"/>
      <c r="F36" s="685"/>
      <c r="G36" s="685"/>
      <c r="H36" s="685"/>
      <c r="I36" s="685"/>
      <c r="J36" s="685"/>
    </row>
    <row r="37" spans="1:10" s="66" customFormat="1" ht="234.75" customHeight="1">
      <c r="A37" s="642" t="s">
        <v>365</v>
      </c>
      <c r="B37" s="642"/>
      <c r="C37" s="642"/>
      <c r="D37" s="642"/>
      <c r="E37" s="642"/>
      <c r="F37" s="642"/>
      <c r="G37" s="642"/>
      <c r="H37" s="642"/>
      <c r="I37" s="642"/>
      <c r="J37" s="642"/>
    </row>
    <row r="38" spans="1:10" ht="51.75" customHeight="1">
      <c r="A38" s="686" t="s">
        <v>366</v>
      </c>
      <c r="B38" s="686"/>
      <c r="C38" s="686"/>
      <c r="D38" s="686"/>
      <c r="E38" s="686"/>
      <c r="F38" s="686"/>
      <c r="G38" s="686"/>
      <c r="H38" s="686"/>
      <c r="I38" s="686"/>
      <c r="J38" s="686"/>
    </row>
    <row r="39" spans="1:10" s="161" customFormat="1" ht="37.5" customHeight="1">
      <c r="A39" s="685" t="s">
        <v>367</v>
      </c>
      <c r="B39" s="685"/>
      <c r="C39" s="685"/>
      <c r="D39" s="685"/>
      <c r="E39" s="685"/>
      <c r="F39" s="685"/>
      <c r="G39" s="685"/>
      <c r="H39" s="685"/>
      <c r="I39" s="685"/>
      <c r="J39" s="685"/>
    </row>
    <row r="40" spans="1:10" s="161" customFormat="1" ht="55.5" customHeight="1">
      <c r="A40" s="685" t="s">
        <v>368</v>
      </c>
      <c r="B40" s="685"/>
      <c r="C40" s="685"/>
      <c r="D40" s="685"/>
      <c r="E40" s="685"/>
      <c r="F40" s="685"/>
      <c r="G40" s="685"/>
      <c r="H40" s="685"/>
      <c r="I40" s="685"/>
      <c r="J40" s="685"/>
    </row>
    <row r="41" spans="1:10" ht="74.25" customHeight="1">
      <c r="A41" s="685" t="s">
        <v>369</v>
      </c>
      <c r="B41" s="642"/>
      <c r="C41" s="642"/>
      <c r="D41" s="642"/>
      <c r="E41" s="642"/>
      <c r="F41" s="642"/>
      <c r="G41" s="642"/>
      <c r="H41" s="642"/>
      <c r="I41" s="642"/>
      <c r="J41" s="642"/>
    </row>
    <row r="42" spans="1:10" ht="74.25" customHeight="1">
      <c r="A42" s="685" t="s">
        <v>370</v>
      </c>
      <c r="B42" s="642"/>
      <c r="C42" s="642"/>
      <c r="D42" s="642"/>
      <c r="E42" s="642"/>
      <c r="F42" s="642"/>
      <c r="G42" s="642"/>
      <c r="H42" s="642"/>
      <c r="I42" s="642"/>
      <c r="J42" s="642"/>
    </row>
    <row r="43" spans="1:10" s="66" customFormat="1">
      <c r="A43" s="55"/>
      <c r="B43" s="55"/>
      <c r="C43" s="55"/>
      <c r="D43" s="55"/>
      <c r="E43" s="55"/>
      <c r="F43" s="55"/>
      <c r="G43" s="55"/>
      <c r="H43" s="55"/>
      <c r="I43" s="55"/>
      <c r="J43" s="55"/>
    </row>
    <row r="44" spans="1:10">
      <c r="A44" s="640" t="s">
        <v>7</v>
      </c>
      <c r="B44" s="640"/>
      <c r="C44" s="640"/>
      <c r="D44" s="640"/>
      <c r="E44" s="640"/>
      <c r="F44" s="640"/>
      <c r="G44" s="640"/>
      <c r="H44" s="640"/>
      <c r="I44" s="5"/>
      <c r="J44" s="5"/>
    </row>
    <row r="45" spans="1:10">
      <c r="A45" s="12"/>
      <c r="B45" s="12"/>
      <c r="C45" s="12"/>
      <c r="D45" s="12"/>
      <c r="E45" s="11"/>
      <c r="F45" s="11"/>
      <c r="G45" s="10"/>
      <c r="H45" s="10"/>
      <c r="I45" s="5"/>
      <c r="J45" s="5"/>
    </row>
    <row r="46" spans="1:10" ht="19.5" customHeight="1">
      <c r="A46" s="643" t="s">
        <v>8</v>
      </c>
      <c r="B46" s="643"/>
      <c r="C46" s="643"/>
      <c r="D46" s="643"/>
      <c r="E46" s="643"/>
      <c r="F46" s="643"/>
      <c r="G46" s="643"/>
      <c r="H46" s="643"/>
      <c r="I46" s="643"/>
      <c r="J46" s="643"/>
    </row>
    <row r="47" spans="1:10">
      <c r="A47" s="13"/>
      <c r="B47" s="13"/>
      <c r="C47" s="13"/>
      <c r="D47" s="13"/>
      <c r="E47" s="13"/>
      <c r="F47" s="13"/>
      <c r="G47" s="13"/>
      <c r="H47" s="13"/>
      <c r="I47" s="5"/>
      <c r="J47" s="5"/>
    </row>
    <row r="48" spans="1:10">
      <c r="A48" s="640" t="s">
        <v>9</v>
      </c>
      <c r="B48" s="640"/>
      <c r="C48" s="640"/>
      <c r="D48" s="640"/>
      <c r="E48" s="640"/>
      <c r="F48" s="640"/>
      <c r="G48" s="640"/>
      <c r="H48" s="640"/>
      <c r="I48" s="5"/>
      <c r="J48" s="5"/>
    </row>
    <row r="49" spans="1:11" s="66" customFormat="1">
      <c r="A49" s="67"/>
      <c r="B49" s="67"/>
      <c r="C49" s="67"/>
      <c r="D49" s="67"/>
      <c r="E49" s="67"/>
      <c r="F49" s="67"/>
      <c r="G49" s="67"/>
      <c r="H49" s="67"/>
      <c r="I49" s="67"/>
      <c r="J49" s="67"/>
    </row>
    <row r="50" spans="1:11" s="70" customFormat="1" ht="38.25" customHeight="1">
      <c r="A50" s="68"/>
      <c r="B50" s="606" t="s">
        <v>63</v>
      </c>
      <c r="C50" s="606"/>
      <c r="D50" s="606"/>
      <c r="E50" s="606"/>
      <c r="F50" s="606"/>
      <c r="G50" s="606"/>
      <c r="H50" s="606"/>
      <c r="I50" s="606"/>
      <c r="J50" s="606"/>
      <c r="K50" s="69"/>
    </row>
    <row r="51" spans="1:11" s="70" customFormat="1" ht="33.75" customHeight="1">
      <c r="A51" s="68"/>
      <c r="B51" s="606" t="s">
        <v>64</v>
      </c>
      <c r="C51" s="606"/>
      <c r="D51" s="606"/>
      <c r="E51" s="606"/>
      <c r="F51" s="606"/>
      <c r="G51" s="606"/>
      <c r="H51" s="606"/>
      <c r="I51" s="606"/>
      <c r="J51" s="606"/>
      <c r="K51" s="69"/>
    </row>
    <row r="52" spans="1:11" s="60" customFormat="1" ht="15.75">
      <c r="A52" s="59"/>
      <c r="B52" s="65"/>
      <c r="C52" s="65"/>
      <c r="D52" s="65"/>
      <c r="E52" s="65"/>
      <c r="F52" s="65"/>
      <c r="G52" s="65"/>
      <c r="H52" s="65"/>
      <c r="I52" s="65"/>
      <c r="J52" s="65"/>
      <c r="K52" s="64"/>
    </row>
    <row r="53" spans="1:11" s="60" customFormat="1" ht="15.75">
      <c r="A53" s="59"/>
      <c r="B53" s="600" t="s">
        <v>32</v>
      </c>
      <c r="C53" s="601"/>
      <c r="D53" s="602"/>
      <c r="E53" s="61" t="s">
        <v>65</v>
      </c>
      <c r="F53" s="62"/>
      <c r="G53" s="62"/>
      <c r="H53" s="62"/>
      <c r="I53" s="62"/>
      <c r="J53" s="62"/>
      <c r="K53" s="62"/>
    </row>
    <row r="54" spans="1:11" s="60" customFormat="1" ht="15.75">
      <c r="A54" s="59"/>
      <c r="B54" s="603" t="s">
        <v>66</v>
      </c>
      <c r="C54" s="604"/>
      <c r="D54" s="605"/>
      <c r="E54" s="63" t="s">
        <v>67</v>
      </c>
      <c r="F54" s="62"/>
      <c r="G54" s="62"/>
      <c r="H54" s="62"/>
      <c r="I54" s="62"/>
      <c r="J54" s="62"/>
      <c r="K54" s="62"/>
    </row>
    <row r="55" spans="1:11">
      <c r="A55" s="58"/>
      <c r="B55" s="58"/>
      <c r="C55" s="58"/>
      <c r="D55" s="58"/>
      <c r="E55" s="58"/>
      <c r="F55" s="58"/>
      <c r="G55" s="58"/>
      <c r="H55" s="58"/>
      <c r="I55" s="58"/>
      <c r="J55" s="58"/>
    </row>
    <row r="56" spans="1:11">
      <c r="A56" s="14" t="s">
        <v>10</v>
      </c>
      <c r="B56" s="14"/>
      <c r="C56" s="14"/>
      <c r="D56" s="14"/>
      <c r="E56" s="14"/>
      <c r="F56" s="14"/>
      <c r="G56" s="14"/>
      <c r="H56" s="14"/>
      <c r="I56" s="14"/>
      <c r="J56" s="14"/>
    </row>
    <row r="57" spans="1:11">
      <c r="A57" s="14"/>
      <c r="B57" s="14"/>
      <c r="C57" s="14"/>
      <c r="D57" s="14"/>
      <c r="E57" s="14"/>
      <c r="F57" s="14"/>
      <c r="G57" s="14"/>
      <c r="H57" s="14"/>
      <c r="I57" s="14"/>
      <c r="J57" s="14"/>
    </row>
    <row r="58" spans="1:11">
      <c r="A58" s="14" t="s">
        <v>52</v>
      </c>
      <c r="B58" s="14"/>
      <c r="C58" s="14"/>
      <c r="D58" s="14"/>
      <c r="E58" s="14"/>
      <c r="F58" s="14"/>
      <c r="G58" s="14"/>
      <c r="H58" s="14"/>
      <c r="I58" s="14"/>
      <c r="J58" s="14"/>
    </row>
    <row r="59" spans="1:11">
      <c r="A59" s="14"/>
      <c r="B59" s="14"/>
      <c r="C59" s="14"/>
      <c r="D59" s="14"/>
      <c r="E59" s="14"/>
      <c r="F59" s="14"/>
      <c r="G59" s="14"/>
      <c r="H59" s="14"/>
      <c r="I59" s="14"/>
      <c r="J59" s="14"/>
    </row>
    <row r="60" spans="1:11">
      <c r="A60" s="48" t="s">
        <v>54</v>
      </c>
      <c r="B60" s="47"/>
      <c r="C60" s="47"/>
      <c r="D60" s="47"/>
      <c r="E60" s="47"/>
      <c r="F60" s="47"/>
      <c r="G60" s="47"/>
      <c r="H60" s="47"/>
      <c r="I60" s="47"/>
      <c r="J60" s="47"/>
    </row>
    <row r="61" spans="1:11">
      <c r="A61" s="48" t="s">
        <v>53</v>
      </c>
      <c r="B61" s="47"/>
      <c r="C61" s="47"/>
      <c r="D61" s="47"/>
      <c r="E61" s="47"/>
      <c r="F61" s="47"/>
      <c r="G61" s="47"/>
      <c r="H61" s="47"/>
      <c r="I61" s="47"/>
      <c r="J61" s="47"/>
    </row>
    <row r="62" spans="1:11">
      <c r="A62" s="7" t="s">
        <v>68</v>
      </c>
      <c r="B62" s="14"/>
      <c r="C62" s="14"/>
      <c r="D62" s="14"/>
      <c r="E62" s="14"/>
      <c r="F62" s="14"/>
      <c r="G62" s="14"/>
      <c r="H62" s="14"/>
      <c r="I62" s="14"/>
      <c r="J62" s="14"/>
    </row>
    <row r="63" spans="1:11">
      <c r="A63" s="12"/>
      <c r="B63" s="12"/>
      <c r="C63" s="12"/>
      <c r="D63" s="12"/>
      <c r="E63" s="11"/>
      <c r="F63" s="11"/>
      <c r="G63" s="13"/>
      <c r="H63" s="13"/>
      <c r="I63" s="5"/>
      <c r="J63" s="5"/>
    </row>
    <row r="64" spans="1:11" ht="15.75" customHeight="1">
      <c r="A64" s="14" t="s">
        <v>69</v>
      </c>
      <c r="B64" s="14"/>
      <c r="C64" s="14"/>
      <c r="D64" s="14"/>
      <c r="E64" s="14"/>
      <c r="F64" s="14"/>
      <c r="G64" s="14"/>
      <c r="H64" s="14"/>
      <c r="I64" s="5"/>
      <c r="J64" s="5"/>
    </row>
    <row r="65" spans="1:10" ht="13.5" customHeight="1">
      <c r="A65" s="12"/>
      <c r="B65" s="12"/>
      <c r="C65" s="12"/>
      <c r="D65" s="12"/>
      <c r="E65" s="15"/>
      <c r="F65" s="15"/>
      <c r="G65" s="16"/>
      <c r="H65" s="16"/>
      <c r="I65" s="5"/>
      <c r="J65" s="5"/>
    </row>
    <row r="66" spans="1:10" s="66" customFormat="1">
      <c r="A66" s="162" t="s">
        <v>51</v>
      </c>
      <c r="B66" s="162"/>
      <c r="C66" s="162"/>
      <c r="D66" s="162"/>
      <c r="E66" s="162"/>
      <c r="F66" s="162"/>
      <c r="G66" s="162"/>
      <c r="H66" s="162"/>
      <c r="I66" s="163"/>
      <c r="J66" s="163"/>
    </row>
    <row r="67" spans="1:10" s="66" customFormat="1">
      <c r="A67" s="162" t="s">
        <v>373</v>
      </c>
      <c r="B67" s="162"/>
      <c r="C67" s="162"/>
      <c r="D67" s="162"/>
      <c r="E67" s="162"/>
      <c r="F67" s="162"/>
      <c r="G67" s="162"/>
      <c r="H67" s="162"/>
      <c r="I67" s="163"/>
      <c r="J67" s="163"/>
    </row>
    <row r="68" spans="1:10" s="66" customFormat="1">
      <c r="A68" s="162" t="s">
        <v>11</v>
      </c>
      <c r="B68" s="162"/>
      <c r="C68" s="162"/>
      <c r="D68" s="162"/>
      <c r="E68" s="162"/>
      <c r="F68" s="162"/>
      <c r="G68" s="162"/>
      <c r="H68" s="162"/>
      <c r="I68" s="163"/>
      <c r="J68" s="163"/>
    </row>
    <row r="69" spans="1:10">
      <c r="A69" s="7"/>
      <c r="B69" s="17"/>
      <c r="C69" s="17"/>
      <c r="D69" s="17"/>
      <c r="E69" s="17"/>
      <c r="F69" s="17"/>
      <c r="G69" s="17"/>
      <c r="H69" s="17"/>
      <c r="I69" s="5"/>
      <c r="J69" s="5"/>
    </row>
    <row r="70" spans="1:10" ht="15.75" customHeight="1">
      <c r="A70" s="14" t="s">
        <v>371</v>
      </c>
      <c r="B70" s="14"/>
      <c r="C70" s="14"/>
      <c r="D70" s="14"/>
      <c r="E70" s="14"/>
      <c r="F70" s="14"/>
      <c r="G70" s="14"/>
      <c r="H70" s="14"/>
      <c r="I70" s="5"/>
      <c r="J70" s="5"/>
    </row>
    <row r="71" spans="1:10" ht="13.5" customHeight="1">
      <c r="A71" s="12"/>
      <c r="B71" s="12"/>
      <c r="C71" s="12"/>
      <c r="D71" s="12"/>
      <c r="E71" s="15"/>
      <c r="F71" s="15"/>
      <c r="G71" s="16"/>
      <c r="H71" s="16"/>
      <c r="I71" s="5"/>
      <c r="J71" s="5"/>
    </row>
    <row r="72" spans="1:10" s="66" customFormat="1">
      <c r="A72" s="162" t="s">
        <v>372</v>
      </c>
      <c r="B72" s="162"/>
      <c r="C72" s="162"/>
      <c r="D72" s="162"/>
      <c r="E72" s="162"/>
      <c r="F72" s="162"/>
      <c r="G72" s="162"/>
      <c r="H72" s="162"/>
      <c r="I72" s="163"/>
      <c r="J72" s="163"/>
    </row>
    <row r="73" spans="1:10" s="66" customFormat="1">
      <c r="A73" s="162" t="s">
        <v>374</v>
      </c>
      <c r="B73" s="162"/>
      <c r="C73" s="162"/>
      <c r="D73" s="162"/>
      <c r="E73" s="162"/>
      <c r="F73" s="162"/>
      <c r="G73" s="162"/>
      <c r="H73" s="162"/>
      <c r="I73" s="163"/>
      <c r="J73" s="163"/>
    </row>
    <row r="74" spans="1:10" s="66" customFormat="1">
      <c r="A74" s="162" t="s">
        <v>11</v>
      </c>
      <c r="B74" s="162"/>
      <c r="C74" s="162"/>
      <c r="D74" s="162"/>
      <c r="E74" s="162"/>
      <c r="F74" s="162"/>
      <c r="G74" s="162"/>
      <c r="H74" s="162"/>
      <c r="I74" s="163"/>
      <c r="J74" s="163"/>
    </row>
    <row r="75" spans="1:10" s="66" customFormat="1">
      <c r="A75" s="162"/>
      <c r="B75" s="162"/>
      <c r="C75" s="162"/>
      <c r="D75" s="162"/>
      <c r="E75" s="162"/>
      <c r="F75" s="162"/>
      <c r="G75" s="162"/>
      <c r="H75" s="162"/>
      <c r="I75" s="163"/>
      <c r="J75" s="163"/>
    </row>
    <row r="76" spans="1:10" ht="15.75" customHeight="1">
      <c r="A76" s="14" t="s">
        <v>375</v>
      </c>
      <c r="B76" s="14"/>
      <c r="C76" s="14"/>
      <c r="D76" s="14"/>
      <c r="E76" s="14"/>
      <c r="F76" s="14"/>
      <c r="G76" s="14"/>
      <c r="H76" s="14"/>
      <c r="I76" s="5"/>
      <c r="J76" s="5"/>
    </row>
    <row r="77" spans="1:10" ht="13.5" customHeight="1">
      <c r="A77" s="12"/>
      <c r="B77" s="12"/>
      <c r="C77" s="12"/>
      <c r="D77" s="12"/>
      <c r="E77" s="15"/>
      <c r="F77" s="15"/>
      <c r="G77" s="16"/>
      <c r="H77" s="16"/>
      <c r="I77" s="5"/>
      <c r="J77" s="5"/>
    </row>
    <row r="78" spans="1:10" s="66" customFormat="1">
      <c r="A78" s="162" t="s">
        <v>376</v>
      </c>
      <c r="B78" s="162"/>
      <c r="C78" s="162"/>
      <c r="D78" s="162"/>
      <c r="E78" s="162"/>
      <c r="F78" s="162"/>
      <c r="G78" s="162"/>
      <c r="H78" s="162"/>
      <c r="I78" s="163"/>
      <c r="J78" s="163"/>
    </row>
    <row r="79" spans="1:10" s="66" customFormat="1">
      <c r="A79" s="162" t="s">
        <v>377</v>
      </c>
      <c r="B79" s="162"/>
      <c r="C79" s="162"/>
      <c r="D79" s="162"/>
      <c r="E79" s="162"/>
      <c r="F79" s="162"/>
      <c r="G79" s="162"/>
      <c r="H79" s="162"/>
      <c r="I79" s="163"/>
      <c r="J79" s="163"/>
    </row>
    <row r="80" spans="1:10" s="66" customFormat="1">
      <c r="A80" s="162" t="s">
        <v>11</v>
      </c>
      <c r="B80" s="162"/>
      <c r="C80" s="162"/>
      <c r="D80" s="162"/>
      <c r="E80" s="162"/>
      <c r="F80" s="162"/>
      <c r="G80" s="162"/>
      <c r="H80" s="162"/>
      <c r="I80" s="163"/>
      <c r="J80" s="163"/>
    </row>
    <row r="81" spans="1:10" s="66" customFormat="1">
      <c r="A81" s="162"/>
      <c r="B81" s="162"/>
      <c r="C81" s="162"/>
      <c r="D81" s="162"/>
      <c r="E81" s="162"/>
      <c r="F81" s="162"/>
      <c r="G81" s="162"/>
      <c r="H81" s="162"/>
      <c r="I81" s="163"/>
      <c r="J81" s="163"/>
    </row>
    <row r="82" spans="1:10">
      <c r="A82" s="640" t="s">
        <v>12</v>
      </c>
      <c r="B82" s="640"/>
      <c r="C82" s="640"/>
      <c r="D82" s="640"/>
      <c r="E82" s="640"/>
      <c r="F82" s="640"/>
      <c r="G82" s="640"/>
      <c r="H82" s="640"/>
      <c r="I82" s="5"/>
      <c r="J82" s="5"/>
    </row>
    <row r="83" spans="1:10">
      <c r="A83" s="7"/>
      <c r="B83" s="7"/>
      <c r="C83" s="7"/>
      <c r="D83" s="7"/>
      <c r="E83" s="18"/>
      <c r="F83" s="18"/>
      <c r="G83" s="19"/>
      <c r="H83" s="19"/>
      <c r="I83" s="5"/>
      <c r="J83" s="5"/>
    </row>
    <row r="84" spans="1:10" ht="15" customHeight="1">
      <c r="A84" s="635" t="s">
        <v>378</v>
      </c>
      <c r="B84" s="635"/>
      <c r="C84" s="635"/>
      <c r="D84" s="635"/>
      <c r="E84" s="635"/>
      <c r="F84" s="635"/>
      <c r="G84" s="635"/>
      <c r="H84" s="635"/>
      <c r="I84" s="635"/>
      <c r="J84" s="635"/>
    </row>
    <row r="85" spans="1:10">
      <c r="A85" s="19"/>
      <c r="B85" s="19"/>
      <c r="C85" s="19"/>
      <c r="D85" s="19"/>
      <c r="E85" s="19"/>
      <c r="F85" s="19"/>
      <c r="G85" s="19"/>
      <c r="H85" s="19"/>
      <c r="I85" s="5"/>
      <c r="J85" s="5"/>
    </row>
    <row r="86" spans="1:10">
      <c r="A86" s="640" t="s">
        <v>13</v>
      </c>
      <c r="B86" s="640"/>
      <c r="C86" s="640"/>
      <c r="D86" s="640"/>
      <c r="E86" s="640"/>
      <c r="F86" s="640"/>
      <c r="G86" s="640"/>
      <c r="H86" s="640"/>
      <c r="I86" s="5"/>
      <c r="J86" s="5"/>
    </row>
    <row r="87" spans="1:10">
      <c r="A87" s="17"/>
      <c r="B87" s="17"/>
      <c r="C87" s="20"/>
      <c r="D87" s="20"/>
      <c r="E87" s="18"/>
      <c r="F87" s="18"/>
      <c r="G87" s="19"/>
      <c r="H87" s="19"/>
      <c r="I87" s="5"/>
      <c r="J87" s="5"/>
    </row>
    <row r="88" spans="1:10">
      <c r="A88" s="611" t="s">
        <v>14</v>
      </c>
      <c r="B88" s="611"/>
      <c r="C88" s="611"/>
      <c r="D88" s="611"/>
      <c r="E88" s="611"/>
      <c r="F88" s="611"/>
      <c r="G88" s="646">
        <v>0</v>
      </c>
      <c r="H88" s="647"/>
      <c r="I88" s="648"/>
      <c r="J88" s="5"/>
    </row>
    <row r="89" spans="1:10">
      <c r="A89" s="611" t="s">
        <v>15</v>
      </c>
      <c r="B89" s="611"/>
      <c r="C89" s="611"/>
      <c r="D89" s="611"/>
      <c r="E89" s="611"/>
      <c r="F89" s="611"/>
      <c r="G89" s="637">
        <v>354225600</v>
      </c>
      <c r="H89" s="638"/>
      <c r="I89" s="639"/>
      <c r="J89" s="5"/>
    </row>
    <row r="90" spans="1:10">
      <c r="A90" s="611" t="s">
        <v>27</v>
      </c>
      <c r="B90" s="611"/>
      <c r="C90" s="611"/>
      <c r="D90" s="611"/>
      <c r="E90" s="611"/>
      <c r="F90" s="611"/>
      <c r="G90" s="637">
        <v>354225600</v>
      </c>
      <c r="H90" s="638"/>
      <c r="I90" s="639"/>
      <c r="J90" s="5"/>
    </row>
    <row r="91" spans="1:10">
      <c r="A91" s="17"/>
      <c r="B91" s="7"/>
      <c r="C91" s="7"/>
      <c r="D91" s="21"/>
      <c r="E91" s="22"/>
      <c r="F91" s="18"/>
      <c r="G91" s="19"/>
      <c r="H91" s="19"/>
      <c r="I91" s="5"/>
      <c r="J91" s="5"/>
    </row>
    <row r="92" spans="1:10" ht="18" customHeight="1">
      <c r="A92" s="622" t="s">
        <v>16</v>
      </c>
      <c r="B92" s="622"/>
      <c r="C92" s="622"/>
      <c r="D92" s="622"/>
      <c r="E92" s="622"/>
      <c r="F92" s="622"/>
      <c r="G92" s="622"/>
      <c r="H92" s="23" t="s">
        <v>17</v>
      </c>
      <c r="I92" s="23" t="s">
        <v>18</v>
      </c>
      <c r="J92" s="23" t="s">
        <v>19</v>
      </c>
    </row>
    <row r="93" spans="1:10" s="66" customFormat="1">
      <c r="A93" s="623" t="s">
        <v>20</v>
      </c>
      <c r="B93" s="623"/>
      <c r="C93" s="623"/>
      <c r="D93" s="623"/>
      <c r="E93" s="623"/>
      <c r="F93" s="623"/>
      <c r="G93" s="623"/>
      <c r="H93" s="166"/>
      <c r="I93" s="167">
        <v>61625600</v>
      </c>
      <c r="J93" s="167">
        <f t="shared" ref="J93:J95" si="0">+H93+I93</f>
        <v>61625600</v>
      </c>
    </row>
    <row r="94" spans="1:10">
      <c r="A94" s="624" t="s">
        <v>21</v>
      </c>
      <c r="B94" s="624"/>
      <c r="C94" s="624"/>
      <c r="D94" s="624"/>
      <c r="E94" s="624"/>
      <c r="F94" s="624"/>
      <c r="G94" s="624"/>
      <c r="H94" s="24"/>
      <c r="I94" s="71">
        <v>36000000</v>
      </c>
      <c r="J94" s="71">
        <f t="shared" si="0"/>
        <v>36000000</v>
      </c>
    </row>
    <row r="95" spans="1:10">
      <c r="A95" s="625" t="s">
        <v>28</v>
      </c>
      <c r="B95" s="625"/>
      <c r="C95" s="625"/>
      <c r="D95" s="625"/>
      <c r="E95" s="625"/>
      <c r="F95" s="625"/>
      <c r="G95" s="625"/>
      <c r="H95" s="24"/>
      <c r="I95" s="71">
        <v>8600000</v>
      </c>
      <c r="J95" s="71">
        <f t="shared" si="0"/>
        <v>8600000</v>
      </c>
    </row>
    <row r="96" spans="1:10">
      <c r="A96" s="626" t="s">
        <v>29</v>
      </c>
      <c r="B96" s="627"/>
      <c r="C96" s="627"/>
      <c r="D96" s="627"/>
      <c r="E96" s="627"/>
      <c r="F96" s="627"/>
      <c r="G96" s="628"/>
      <c r="H96" s="46"/>
      <c r="I96" s="71">
        <v>248000000</v>
      </c>
      <c r="J96" s="71">
        <f>+H96+I96</f>
        <v>248000000</v>
      </c>
    </row>
    <row r="97" spans="1:17">
      <c r="A97" s="629" t="s">
        <v>22</v>
      </c>
      <c r="B97" s="629"/>
      <c r="C97" s="629"/>
      <c r="D97" s="629"/>
      <c r="E97" s="629"/>
      <c r="F97" s="629"/>
      <c r="G97" s="629"/>
      <c r="H97" s="24"/>
      <c r="I97" s="71">
        <f>+G97+H97</f>
        <v>0</v>
      </c>
      <c r="J97" s="71">
        <f>+H97+I97</f>
        <v>0</v>
      </c>
    </row>
    <row r="98" spans="1:17">
      <c r="A98" s="624" t="s">
        <v>23</v>
      </c>
      <c r="B98" s="624"/>
      <c r="C98" s="624"/>
      <c r="D98" s="624"/>
      <c r="E98" s="624"/>
      <c r="F98" s="624"/>
      <c r="G98" s="624"/>
      <c r="H98" s="24"/>
      <c r="I98" s="71">
        <f>+G98+H98</f>
        <v>0</v>
      </c>
      <c r="J98" s="71">
        <f>+H98+I98</f>
        <v>0</v>
      </c>
    </row>
    <row r="99" spans="1:17">
      <c r="A99" s="622" t="s">
        <v>24</v>
      </c>
      <c r="B99" s="622"/>
      <c r="C99" s="622"/>
      <c r="D99" s="622"/>
      <c r="E99" s="622"/>
      <c r="F99" s="622"/>
      <c r="G99" s="622"/>
      <c r="H99" s="24">
        <f>SUM(H93:H98)</f>
        <v>0</v>
      </c>
      <c r="I99" s="71">
        <f>SUM(I93:I98)</f>
        <v>354225600</v>
      </c>
      <c r="J99" s="71">
        <f>SUM(J93:J98)</f>
        <v>354225600</v>
      </c>
    </row>
    <row r="100" spans="1:17">
      <c r="A100" s="25"/>
      <c r="B100" s="26"/>
      <c r="C100" s="26"/>
      <c r="D100" s="27"/>
      <c r="E100" s="28"/>
      <c r="F100" s="29"/>
      <c r="G100" s="30"/>
      <c r="H100" s="30"/>
      <c r="I100" s="31"/>
      <c r="J100" s="31"/>
    </row>
    <row r="101" spans="1:17">
      <c r="A101" s="615" t="s">
        <v>36</v>
      </c>
      <c r="B101" s="615"/>
      <c r="C101" s="615"/>
      <c r="D101" s="615"/>
      <c r="E101" s="615"/>
      <c r="F101" s="615"/>
      <c r="G101" s="615"/>
      <c r="H101" s="615"/>
      <c r="I101" s="615"/>
      <c r="J101" s="615"/>
    </row>
    <row r="102" spans="1:17">
      <c r="A102" s="615" t="s">
        <v>82</v>
      </c>
      <c r="B102" s="615"/>
      <c r="C102" s="615"/>
      <c r="D102" s="615"/>
      <c r="E102" s="615"/>
      <c r="F102" s="615"/>
      <c r="G102" s="615"/>
      <c r="H102" s="615"/>
      <c r="I102" s="615"/>
      <c r="J102" s="615"/>
    </row>
    <row r="103" spans="1:17" ht="38.25" customHeight="1">
      <c r="A103" s="612" t="s">
        <v>32</v>
      </c>
      <c r="B103" s="612"/>
      <c r="C103" s="612" t="s">
        <v>31</v>
      </c>
      <c r="D103" s="612"/>
      <c r="E103" s="616" t="s">
        <v>33</v>
      </c>
      <c r="F103" s="617"/>
      <c r="G103" s="618"/>
      <c r="H103" s="35" t="s">
        <v>34</v>
      </c>
      <c r="I103" s="633" t="s">
        <v>35</v>
      </c>
      <c r="J103" s="634"/>
      <c r="M103" s="87" t="s">
        <v>291</v>
      </c>
      <c r="N103" s="87" t="s">
        <v>292</v>
      </c>
      <c r="O103" t="s">
        <v>381</v>
      </c>
      <c r="P103" t="s">
        <v>380</v>
      </c>
    </row>
    <row r="104" spans="1:17" ht="54.75" customHeight="1">
      <c r="A104" s="591" t="s">
        <v>70</v>
      </c>
      <c r="B104" s="592"/>
      <c r="C104" s="613" t="s">
        <v>76</v>
      </c>
      <c r="D104" s="614"/>
      <c r="E104" s="619" t="s">
        <v>75</v>
      </c>
      <c r="F104" s="620"/>
      <c r="G104" s="621"/>
      <c r="H104" s="199">
        <v>16</v>
      </c>
      <c r="I104" s="607">
        <v>26625600</v>
      </c>
      <c r="J104" s="608"/>
      <c r="K104" s="76" t="s">
        <v>71</v>
      </c>
      <c r="M104" s="171">
        <f>M105-O104</f>
        <v>13575360</v>
      </c>
      <c r="N104" s="171">
        <v>8350240</v>
      </c>
      <c r="O104" s="79">
        <v>2400000</v>
      </c>
      <c r="P104" s="79">
        <v>2300000</v>
      </c>
      <c r="Q104" s="172">
        <f>+M104+N104+O104+P104</f>
        <v>26625600</v>
      </c>
    </row>
    <row r="105" spans="1:17" ht="30" customHeight="1">
      <c r="A105" s="591" t="s">
        <v>70</v>
      </c>
      <c r="B105" s="592"/>
      <c r="C105" s="613" t="s">
        <v>38</v>
      </c>
      <c r="D105" s="614"/>
      <c r="E105" s="619" t="s">
        <v>77</v>
      </c>
      <c r="F105" s="620"/>
      <c r="G105" s="621"/>
      <c r="H105" s="199">
        <v>16</v>
      </c>
      <c r="I105" s="607">
        <v>15000000</v>
      </c>
      <c r="J105" s="608"/>
      <c r="K105" s="76" t="s">
        <v>72</v>
      </c>
      <c r="M105" s="170">
        <f>I104*0.6</f>
        <v>15975360</v>
      </c>
      <c r="N105" s="170">
        <f>I104*0.4</f>
        <v>10650240</v>
      </c>
    </row>
    <row r="106" spans="1:17" ht="22.5" customHeight="1">
      <c r="A106" s="591" t="s">
        <v>70</v>
      </c>
      <c r="B106" s="592"/>
      <c r="C106" s="613" t="s">
        <v>78</v>
      </c>
      <c r="D106" s="614"/>
      <c r="E106" s="630" t="s">
        <v>79</v>
      </c>
      <c r="F106" s="631"/>
      <c r="G106" s="632"/>
      <c r="H106" s="199">
        <v>16</v>
      </c>
      <c r="I106" s="607">
        <f>15000000-1500000</f>
        <v>13500000</v>
      </c>
      <c r="J106" s="608"/>
      <c r="K106" s="687" t="s">
        <v>73</v>
      </c>
      <c r="N106" s="170"/>
      <c r="P106">
        <v>1</v>
      </c>
      <c r="Q106">
        <v>4</v>
      </c>
    </row>
    <row r="107" spans="1:17" ht="22.5" customHeight="1">
      <c r="A107" s="591" t="s">
        <v>70</v>
      </c>
      <c r="B107" s="592"/>
      <c r="C107" s="579" t="s">
        <v>285</v>
      </c>
      <c r="D107" s="580"/>
      <c r="E107" s="588" t="s">
        <v>284</v>
      </c>
      <c r="F107" s="589"/>
      <c r="G107" s="590"/>
      <c r="H107" s="199">
        <v>16</v>
      </c>
      <c r="I107" s="607">
        <v>1500000</v>
      </c>
      <c r="J107" s="608"/>
      <c r="K107" s="688"/>
      <c r="N107" s="170"/>
    </row>
    <row r="108" spans="1:17" ht="56.25" customHeight="1">
      <c r="A108" s="591" t="s">
        <v>70</v>
      </c>
      <c r="B108" s="592"/>
      <c r="C108" s="613" t="s">
        <v>80</v>
      </c>
      <c r="D108" s="614"/>
      <c r="E108" s="619" t="s">
        <v>81</v>
      </c>
      <c r="F108" s="620"/>
      <c r="G108" s="621"/>
      <c r="H108" s="199">
        <v>16</v>
      </c>
      <c r="I108" s="607">
        <v>5000000</v>
      </c>
      <c r="J108" s="608"/>
      <c r="K108" s="72" t="s">
        <v>74</v>
      </c>
      <c r="P108">
        <v>55</v>
      </c>
      <c r="Q108">
        <f>P108*Q106</f>
        <v>220</v>
      </c>
    </row>
    <row r="109" spans="1:17" ht="26.25" customHeight="1">
      <c r="A109" s="591" t="s">
        <v>70</v>
      </c>
      <c r="B109" s="592"/>
      <c r="C109" s="613" t="s">
        <v>86</v>
      </c>
      <c r="D109" s="614"/>
      <c r="E109" s="619" t="s">
        <v>85</v>
      </c>
      <c r="F109" s="620"/>
      <c r="G109" s="621"/>
      <c r="H109" s="199">
        <v>16</v>
      </c>
      <c r="I109" s="607">
        <v>11000000</v>
      </c>
      <c r="J109" s="608"/>
      <c r="K109" s="76" t="s">
        <v>83</v>
      </c>
    </row>
    <row r="110" spans="1:17" ht="30" customHeight="1">
      <c r="A110" s="591" t="s">
        <v>70</v>
      </c>
      <c r="B110" s="592"/>
      <c r="C110" s="613" t="s">
        <v>86</v>
      </c>
      <c r="D110" s="614"/>
      <c r="E110" s="619" t="s">
        <v>85</v>
      </c>
      <c r="F110" s="620"/>
      <c r="G110" s="621"/>
      <c r="H110" s="199">
        <v>16</v>
      </c>
      <c r="I110" s="609">
        <v>25000000</v>
      </c>
      <c r="J110" s="610"/>
      <c r="K110" s="76" t="s">
        <v>84</v>
      </c>
    </row>
    <row r="111" spans="1:17" ht="63" customHeight="1">
      <c r="A111" s="591" t="s">
        <v>70</v>
      </c>
      <c r="B111" s="592"/>
      <c r="C111" s="613" t="s">
        <v>89</v>
      </c>
      <c r="D111" s="614"/>
      <c r="E111" s="619" t="s">
        <v>88</v>
      </c>
      <c r="F111" s="620"/>
      <c r="G111" s="621"/>
      <c r="H111" s="199">
        <v>16</v>
      </c>
      <c r="I111" s="584">
        <v>8600000</v>
      </c>
      <c r="J111" s="585"/>
      <c r="K111" s="77" t="s">
        <v>87</v>
      </c>
    </row>
    <row r="112" spans="1:17" s="79" customFormat="1" ht="31.5" customHeight="1">
      <c r="A112" s="591" t="s">
        <v>70</v>
      </c>
      <c r="B112" s="592"/>
      <c r="C112" s="579" t="s">
        <v>91</v>
      </c>
      <c r="D112" s="580"/>
      <c r="E112" s="593" t="s">
        <v>96</v>
      </c>
      <c r="F112" s="594"/>
      <c r="G112" s="595"/>
      <c r="H112" s="199">
        <v>16</v>
      </c>
      <c r="I112" s="197"/>
      <c r="J112" s="198">
        <v>10000000</v>
      </c>
      <c r="K112" s="586">
        <f>SUM(I112:J120)</f>
        <v>73000000</v>
      </c>
    </row>
    <row r="113" spans="1:14" s="79" customFormat="1">
      <c r="A113" s="591" t="s">
        <v>70</v>
      </c>
      <c r="B113" s="592"/>
      <c r="C113" s="579" t="s">
        <v>269</v>
      </c>
      <c r="D113" s="580"/>
      <c r="E113" s="596" t="s">
        <v>268</v>
      </c>
      <c r="F113" s="597"/>
      <c r="G113" s="598"/>
      <c r="H113" s="199">
        <v>16</v>
      </c>
      <c r="I113" s="584">
        <v>6000000</v>
      </c>
      <c r="J113" s="585"/>
      <c r="K113" s="587"/>
    </row>
    <row r="114" spans="1:14" s="79" customFormat="1" ht="48.75" customHeight="1">
      <c r="A114" s="591" t="s">
        <v>70</v>
      </c>
      <c r="B114" s="592"/>
      <c r="C114" s="579" t="s">
        <v>92</v>
      </c>
      <c r="D114" s="580"/>
      <c r="E114" s="593" t="s">
        <v>97</v>
      </c>
      <c r="F114" s="594"/>
      <c r="G114" s="595"/>
      <c r="H114" s="199">
        <v>16</v>
      </c>
      <c r="I114" s="197"/>
      <c r="J114" s="198">
        <v>12000000</v>
      </c>
      <c r="K114" s="587"/>
      <c r="M114" s="80">
        <v>73000000</v>
      </c>
    </row>
    <row r="115" spans="1:14" s="79" customFormat="1" ht="26.25" customHeight="1">
      <c r="A115" s="591" t="s">
        <v>70</v>
      </c>
      <c r="B115" s="592"/>
      <c r="C115" s="579" t="s">
        <v>38</v>
      </c>
      <c r="D115" s="580"/>
      <c r="E115" s="581" t="s">
        <v>77</v>
      </c>
      <c r="F115" s="582"/>
      <c r="G115" s="583"/>
      <c r="H115" s="199">
        <v>16</v>
      </c>
      <c r="I115" s="689">
        <v>5000000</v>
      </c>
      <c r="J115" s="690"/>
      <c r="K115" s="587"/>
      <c r="M115" s="172">
        <f>M114-K112</f>
        <v>0</v>
      </c>
    </row>
    <row r="116" spans="1:14" s="79" customFormat="1" ht="51.75" customHeight="1">
      <c r="A116" s="591" t="s">
        <v>70</v>
      </c>
      <c r="B116" s="592"/>
      <c r="C116" s="579" t="s">
        <v>93</v>
      </c>
      <c r="D116" s="580"/>
      <c r="E116" s="593" t="s">
        <v>98</v>
      </c>
      <c r="F116" s="594"/>
      <c r="G116" s="595"/>
      <c r="H116" s="199">
        <v>16</v>
      </c>
      <c r="I116" s="584">
        <v>15000000</v>
      </c>
      <c r="J116" s="585"/>
      <c r="K116" s="587"/>
    </row>
    <row r="117" spans="1:14" ht="33" customHeight="1">
      <c r="A117" s="591" t="s">
        <v>70</v>
      </c>
      <c r="B117" s="592"/>
      <c r="C117" s="579" t="s">
        <v>271</v>
      </c>
      <c r="D117" s="580"/>
      <c r="E117" s="596" t="s">
        <v>270</v>
      </c>
      <c r="F117" s="597"/>
      <c r="G117" s="598"/>
      <c r="H117" s="199">
        <v>16</v>
      </c>
      <c r="I117" s="584">
        <v>2000000</v>
      </c>
      <c r="J117" s="585"/>
      <c r="K117" s="587"/>
    </row>
    <row r="118" spans="1:14" ht="25.5" customHeight="1">
      <c r="A118" s="591" t="s">
        <v>70</v>
      </c>
      <c r="B118" s="592"/>
      <c r="C118" s="579" t="s">
        <v>94</v>
      </c>
      <c r="D118" s="580"/>
      <c r="E118" s="593" t="s">
        <v>99</v>
      </c>
      <c r="F118" s="594"/>
      <c r="G118" s="595"/>
      <c r="H118" s="199">
        <v>16</v>
      </c>
      <c r="I118" s="584">
        <v>15000000</v>
      </c>
      <c r="J118" s="585"/>
      <c r="K118" s="587"/>
    </row>
    <row r="119" spans="1:14" ht="49.5" customHeight="1">
      <c r="A119" s="591" t="s">
        <v>70</v>
      </c>
      <c r="B119" s="592"/>
      <c r="C119" s="579" t="s">
        <v>95</v>
      </c>
      <c r="D119" s="580"/>
      <c r="E119" s="593" t="s">
        <v>100</v>
      </c>
      <c r="F119" s="594"/>
      <c r="G119" s="595"/>
      <c r="H119" s="199">
        <v>16</v>
      </c>
      <c r="I119" s="584">
        <v>3000000</v>
      </c>
      <c r="J119" s="585"/>
      <c r="K119" s="587"/>
    </row>
    <row r="120" spans="1:14" ht="33.75" customHeight="1">
      <c r="A120" s="591" t="s">
        <v>70</v>
      </c>
      <c r="B120" s="592"/>
      <c r="C120" s="579" t="s">
        <v>273</v>
      </c>
      <c r="D120" s="580"/>
      <c r="E120" s="581" t="s">
        <v>272</v>
      </c>
      <c r="F120" s="582"/>
      <c r="G120" s="583"/>
      <c r="H120" s="199">
        <v>16</v>
      </c>
      <c r="I120" s="584">
        <v>5000000</v>
      </c>
      <c r="J120" s="585"/>
      <c r="K120" s="587"/>
    </row>
    <row r="121" spans="1:14" ht="33.75" customHeight="1">
      <c r="A121" s="591" t="s">
        <v>70</v>
      </c>
      <c r="B121" s="592"/>
      <c r="C121" s="579" t="s">
        <v>285</v>
      </c>
      <c r="D121" s="580"/>
      <c r="E121" s="588" t="s">
        <v>284</v>
      </c>
      <c r="F121" s="589"/>
      <c r="G121" s="590"/>
      <c r="H121" s="199">
        <v>16</v>
      </c>
      <c r="I121" s="584">
        <v>500000</v>
      </c>
      <c r="J121" s="585"/>
      <c r="K121" s="678" t="s">
        <v>288</v>
      </c>
      <c r="M121" s="676">
        <v>20000000</v>
      </c>
      <c r="N121">
        <v>30000000</v>
      </c>
    </row>
    <row r="122" spans="1:14" ht="33.75" customHeight="1">
      <c r="A122" s="577" t="s">
        <v>70</v>
      </c>
      <c r="B122" s="578"/>
      <c r="C122" s="661" t="s">
        <v>275</v>
      </c>
      <c r="D122" s="662"/>
      <c r="E122" s="663" t="s">
        <v>274</v>
      </c>
      <c r="F122" s="664"/>
      <c r="G122" s="665"/>
      <c r="H122" s="82">
        <v>16</v>
      </c>
      <c r="I122" s="584">
        <v>8500000</v>
      </c>
      <c r="J122" s="585"/>
      <c r="K122" s="678"/>
      <c r="M122" s="677"/>
    </row>
    <row r="123" spans="1:14" ht="33.75" customHeight="1">
      <c r="A123" s="577" t="s">
        <v>70</v>
      </c>
      <c r="B123" s="578"/>
      <c r="C123" s="579" t="s">
        <v>330</v>
      </c>
      <c r="D123" s="580"/>
      <c r="E123" s="581" t="s">
        <v>329</v>
      </c>
      <c r="F123" s="582"/>
      <c r="G123" s="583"/>
      <c r="H123" s="82">
        <v>16</v>
      </c>
      <c r="I123" s="584">
        <v>500000</v>
      </c>
      <c r="J123" s="585"/>
      <c r="K123" s="678"/>
      <c r="M123" s="677"/>
    </row>
    <row r="124" spans="1:14" ht="33.75" customHeight="1">
      <c r="A124" s="577" t="s">
        <v>70</v>
      </c>
      <c r="B124" s="578"/>
      <c r="C124" s="579" t="s">
        <v>95</v>
      </c>
      <c r="D124" s="580"/>
      <c r="E124" s="581" t="s">
        <v>100</v>
      </c>
      <c r="F124" s="582"/>
      <c r="G124" s="583"/>
      <c r="H124" s="82">
        <v>16</v>
      </c>
      <c r="I124" s="584">
        <v>8000000</v>
      </c>
      <c r="J124" s="585"/>
      <c r="K124" s="678"/>
      <c r="M124" s="677"/>
    </row>
    <row r="125" spans="1:14" ht="33.75" customHeight="1">
      <c r="A125" s="577" t="s">
        <v>70</v>
      </c>
      <c r="B125" s="578"/>
      <c r="C125" s="579" t="s">
        <v>93</v>
      </c>
      <c r="D125" s="580"/>
      <c r="E125" s="581" t="s">
        <v>335</v>
      </c>
      <c r="F125" s="582"/>
      <c r="G125" s="583"/>
      <c r="H125" s="82">
        <v>16</v>
      </c>
      <c r="I125" s="584">
        <v>500000</v>
      </c>
      <c r="J125" s="585"/>
      <c r="K125" s="678"/>
      <c r="M125" s="677"/>
    </row>
    <row r="126" spans="1:14" ht="33.75" customHeight="1">
      <c r="A126" s="577" t="s">
        <v>70</v>
      </c>
      <c r="B126" s="578"/>
      <c r="C126" s="579" t="s">
        <v>78</v>
      </c>
      <c r="D126" s="580"/>
      <c r="E126" s="83" t="s">
        <v>79</v>
      </c>
      <c r="F126" s="84"/>
      <c r="G126" s="85"/>
      <c r="H126" s="82">
        <v>16</v>
      </c>
      <c r="I126" s="584">
        <v>2000000</v>
      </c>
      <c r="J126" s="585"/>
      <c r="K126" s="678"/>
      <c r="M126" s="677"/>
    </row>
    <row r="127" spans="1:14" ht="33.75" customHeight="1">
      <c r="A127" s="577" t="s">
        <v>70</v>
      </c>
      <c r="B127" s="578"/>
      <c r="C127" s="579" t="s">
        <v>275</v>
      </c>
      <c r="D127" s="580"/>
      <c r="E127" s="581" t="s">
        <v>274</v>
      </c>
      <c r="F127" s="582"/>
      <c r="G127" s="583"/>
      <c r="H127" s="82">
        <v>16</v>
      </c>
      <c r="I127" s="584">
        <v>10000000</v>
      </c>
      <c r="J127" s="585"/>
      <c r="K127" s="81" t="s">
        <v>289</v>
      </c>
      <c r="M127" s="154">
        <v>10000000</v>
      </c>
    </row>
    <row r="128" spans="1:14" ht="33.75" customHeight="1">
      <c r="A128" s="577" t="s">
        <v>70</v>
      </c>
      <c r="B128" s="578"/>
      <c r="C128" s="579" t="s">
        <v>277</v>
      </c>
      <c r="D128" s="580"/>
      <c r="E128" s="581" t="s">
        <v>276</v>
      </c>
      <c r="F128" s="582"/>
      <c r="G128" s="583"/>
      <c r="H128" s="82">
        <v>16</v>
      </c>
      <c r="I128" s="584">
        <f>3500000*10</f>
        <v>35000000</v>
      </c>
      <c r="J128" s="585"/>
      <c r="K128" s="76" t="s">
        <v>90</v>
      </c>
    </row>
    <row r="129" spans="1:20" ht="33.75" customHeight="1">
      <c r="A129" s="577" t="s">
        <v>70</v>
      </c>
      <c r="B129" s="578"/>
      <c r="C129" s="579" t="s">
        <v>280</v>
      </c>
      <c r="D129" s="580"/>
      <c r="E129" s="581" t="s">
        <v>279</v>
      </c>
      <c r="F129" s="582"/>
      <c r="G129" s="583"/>
      <c r="H129" s="82">
        <v>16</v>
      </c>
      <c r="I129" s="584">
        <f>1500000*10</f>
        <v>15000000</v>
      </c>
      <c r="J129" s="585"/>
      <c r="K129" s="76" t="s">
        <v>278</v>
      </c>
    </row>
    <row r="130" spans="1:20" ht="33.75" customHeight="1">
      <c r="A130" s="577" t="s">
        <v>70</v>
      </c>
      <c r="B130" s="578"/>
      <c r="C130" s="579" t="s">
        <v>277</v>
      </c>
      <c r="D130" s="580"/>
      <c r="E130" s="581" t="s">
        <v>276</v>
      </c>
      <c r="F130" s="582"/>
      <c r="G130" s="583"/>
      <c r="H130" s="82">
        <v>16</v>
      </c>
      <c r="I130" s="584">
        <v>15000000</v>
      </c>
      <c r="J130" s="585"/>
      <c r="K130" s="76" t="s">
        <v>282</v>
      </c>
      <c r="M130" s="575">
        <v>30000000</v>
      </c>
    </row>
    <row r="131" spans="1:20" ht="33.75" customHeight="1">
      <c r="A131" s="577" t="s">
        <v>70</v>
      </c>
      <c r="B131" s="578"/>
      <c r="C131" s="579" t="s">
        <v>277</v>
      </c>
      <c r="D131" s="580"/>
      <c r="E131" s="581" t="s">
        <v>276</v>
      </c>
      <c r="F131" s="582"/>
      <c r="G131" s="583"/>
      <c r="H131" s="82">
        <v>16</v>
      </c>
      <c r="I131" s="584">
        <v>7000000</v>
      </c>
      <c r="J131" s="585"/>
      <c r="K131" s="76" t="s">
        <v>287</v>
      </c>
      <c r="M131" s="575"/>
    </row>
    <row r="132" spans="1:20" ht="55.5" customHeight="1">
      <c r="A132" s="577" t="s">
        <v>70</v>
      </c>
      <c r="B132" s="578"/>
      <c r="C132" s="579" t="s">
        <v>80</v>
      </c>
      <c r="D132" s="580"/>
      <c r="E132" s="581" t="s">
        <v>81</v>
      </c>
      <c r="F132" s="582"/>
      <c r="G132" s="583"/>
      <c r="H132" s="82">
        <v>16</v>
      </c>
      <c r="I132" s="584">
        <v>8000000</v>
      </c>
      <c r="J132" s="585"/>
      <c r="K132" s="86" t="s">
        <v>281</v>
      </c>
      <c r="M132" s="576"/>
    </row>
    <row r="133" spans="1:20" ht="63" customHeight="1">
      <c r="A133" s="577" t="s">
        <v>70</v>
      </c>
      <c r="B133" s="578"/>
      <c r="C133" s="579" t="s">
        <v>92</v>
      </c>
      <c r="D133" s="580"/>
      <c r="E133" s="581" t="s">
        <v>97</v>
      </c>
      <c r="F133" s="582"/>
      <c r="G133" s="583"/>
      <c r="H133" s="82">
        <v>16</v>
      </c>
      <c r="I133" s="584">
        <v>30000000</v>
      </c>
      <c r="J133" s="585"/>
      <c r="K133" s="76" t="s">
        <v>283</v>
      </c>
    </row>
    <row r="134" spans="1:20" ht="33.75" customHeight="1">
      <c r="A134" s="577" t="s">
        <v>70</v>
      </c>
      <c r="B134" s="578"/>
      <c r="C134" s="579" t="s">
        <v>285</v>
      </c>
      <c r="D134" s="580"/>
      <c r="E134" s="588" t="s">
        <v>284</v>
      </c>
      <c r="F134" s="589"/>
      <c r="G134" s="590"/>
      <c r="H134" s="82">
        <v>16</v>
      </c>
      <c r="I134" s="584">
        <v>35000000</v>
      </c>
      <c r="J134" s="585"/>
      <c r="K134" s="76" t="s">
        <v>286</v>
      </c>
    </row>
    <row r="135" spans="1:20" ht="30" customHeight="1">
      <c r="A135" s="649"/>
      <c r="B135" s="649"/>
      <c r="C135" s="649"/>
      <c r="D135" s="649"/>
      <c r="E135" s="649"/>
      <c r="F135" s="649"/>
      <c r="G135" s="650"/>
      <c r="H135" s="36" t="s">
        <v>19</v>
      </c>
      <c r="I135" s="659">
        <f>SUM(I104:J134)</f>
        <v>354225600</v>
      </c>
      <c r="J135" s="660"/>
      <c r="K135" s="78">
        <f>J99-I135</f>
        <v>0</v>
      </c>
      <c r="M135" s="164"/>
    </row>
    <row r="136" spans="1:20">
      <c r="A136" s="73"/>
      <c r="B136" s="73"/>
      <c r="C136" s="73"/>
      <c r="D136" s="74"/>
      <c r="E136" s="74"/>
      <c r="F136" s="73"/>
      <c r="G136" s="75"/>
      <c r="H136" s="75"/>
      <c r="I136" s="75"/>
      <c r="J136" s="75"/>
      <c r="K136" s="75"/>
      <c r="L136" s="75"/>
      <c r="M136" s="75"/>
      <c r="N136" s="75"/>
      <c r="O136" s="75"/>
      <c r="P136" s="75"/>
      <c r="Q136" s="75"/>
      <c r="R136" s="75"/>
      <c r="S136" s="75"/>
      <c r="T136" s="75"/>
    </row>
    <row r="137" spans="1:20" s="66" customFormat="1">
      <c r="A137" s="651" t="s">
        <v>25</v>
      </c>
      <c r="B137" s="651"/>
      <c r="C137" s="651"/>
      <c r="D137" s="651"/>
      <c r="E137" s="651"/>
      <c r="F137" s="651"/>
      <c r="G137" s="651"/>
      <c r="H137" s="651"/>
      <c r="I137" s="651"/>
      <c r="J137" s="163"/>
    </row>
    <row r="138" spans="1:20" s="66" customFormat="1">
      <c r="A138" s="187"/>
      <c r="B138" s="187"/>
      <c r="C138" s="187"/>
      <c r="D138" s="187"/>
      <c r="E138" s="187"/>
      <c r="F138" s="187"/>
      <c r="G138" s="187"/>
      <c r="H138" s="187"/>
      <c r="I138" s="187"/>
      <c r="J138" s="163"/>
    </row>
    <row r="139" spans="1:20" s="66" customFormat="1">
      <c r="A139" s="599" t="s">
        <v>290</v>
      </c>
      <c r="B139" s="599"/>
      <c r="C139" s="599"/>
      <c r="D139" s="599"/>
      <c r="E139" s="599"/>
      <c r="F139" s="599"/>
      <c r="G139" s="599"/>
      <c r="H139" s="599"/>
      <c r="I139" s="599"/>
      <c r="J139" s="599"/>
    </row>
    <row r="140" spans="1:20" s="66" customFormat="1">
      <c r="A140" s="652" t="s">
        <v>20</v>
      </c>
      <c r="B140" s="653"/>
      <c r="C140" s="653"/>
      <c r="D140" s="653"/>
      <c r="E140" s="653"/>
      <c r="F140" s="653"/>
      <c r="G140" s="653"/>
      <c r="H140" s="653"/>
      <c r="I140" s="653"/>
      <c r="J140" s="653"/>
    </row>
    <row r="141" spans="1:20" s="66" customFormat="1">
      <c r="A141" s="563" t="s">
        <v>57</v>
      </c>
      <c r="B141" s="563"/>
      <c r="C141" s="563"/>
      <c r="D141" s="563"/>
      <c r="E141" s="563"/>
      <c r="F141" s="563"/>
      <c r="G141" s="563"/>
      <c r="H141" s="563"/>
      <c r="I141" s="563"/>
      <c r="J141" s="563"/>
    </row>
    <row r="142" spans="1:20" s="66" customFormat="1">
      <c r="A142" s="102"/>
      <c r="B142" s="102"/>
      <c r="C142" s="102"/>
      <c r="D142" s="102"/>
      <c r="E142" s="102"/>
      <c r="F142" s="102"/>
      <c r="G142" s="102"/>
      <c r="H142" s="102"/>
      <c r="I142" s="102"/>
      <c r="J142" s="102"/>
    </row>
    <row r="143" spans="1:20" s="66" customFormat="1">
      <c r="A143" s="563" t="s">
        <v>296</v>
      </c>
      <c r="B143" s="563"/>
      <c r="C143" s="563"/>
      <c r="D143" s="563"/>
      <c r="E143" s="563"/>
      <c r="F143" s="563"/>
      <c r="G143" s="563"/>
      <c r="H143" s="563"/>
      <c r="I143" s="563"/>
      <c r="J143" s="563"/>
    </row>
    <row r="144" spans="1:20" s="66" customFormat="1">
      <c r="A144" s="563"/>
      <c r="B144" s="563"/>
      <c r="C144" s="563"/>
      <c r="D144" s="563"/>
      <c r="E144" s="563"/>
      <c r="F144" s="563"/>
      <c r="G144" s="563"/>
      <c r="H144" s="563"/>
      <c r="I144" s="563"/>
      <c r="J144" s="563"/>
    </row>
    <row r="145" spans="1:11" s="66" customFormat="1">
      <c r="A145" s="564" t="s">
        <v>293</v>
      </c>
      <c r="B145" s="564"/>
      <c r="C145" s="564"/>
      <c r="D145" s="564"/>
      <c r="E145" s="564"/>
      <c r="F145" s="564"/>
      <c r="G145" s="564"/>
      <c r="H145" s="564"/>
      <c r="I145" s="564"/>
      <c r="J145" s="564"/>
    </row>
    <row r="146" spans="1:11" ht="18" customHeight="1">
      <c r="A146" s="565" t="s">
        <v>39</v>
      </c>
      <c r="B146" s="565"/>
      <c r="C146" s="565"/>
      <c r="D146" s="565" t="s">
        <v>40</v>
      </c>
      <c r="E146" s="565"/>
      <c r="F146" s="565"/>
      <c r="G146" s="565"/>
      <c r="H146" s="565" t="s">
        <v>26</v>
      </c>
      <c r="I146" s="565"/>
      <c r="J146" s="565"/>
    </row>
    <row r="147" spans="1:11" ht="51" customHeight="1">
      <c r="A147" s="565" t="s">
        <v>76</v>
      </c>
      <c r="B147" s="565"/>
      <c r="C147" s="565"/>
      <c r="D147" s="566" t="s">
        <v>75</v>
      </c>
      <c r="E147" s="566"/>
      <c r="F147" s="566"/>
      <c r="G147" s="566"/>
      <c r="H147" s="567">
        <v>8350240</v>
      </c>
      <c r="I147" s="568"/>
      <c r="J147" s="568"/>
      <c r="K147" s="170"/>
    </row>
    <row r="148" spans="1:11" ht="56.25" customHeight="1">
      <c r="A148" s="37" t="s">
        <v>41</v>
      </c>
      <c r="B148" s="50" t="s">
        <v>42</v>
      </c>
      <c r="C148" s="50" t="s">
        <v>43</v>
      </c>
      <c r="D148" s="50" t="s">
        <v>44</v>
      </c>
      <c r="E148" s="50" t="s">
        <v>45</v>
      </c>
      <c r="F148" s="50" t="s">
        <v>46</v>
      </c>
      <c r="G148" s="50" t="s">
        <v>47</v>
      </c>
      <c r="H148" s="50" t="s">
        <v>48</v>
      </c>
      <c r="I148" s="50" t="s">
        <v>49</v>
      </c>
      <c r="J148" s="50" t="s">
        <v>50</v>
      </c>
    </row>
    <row r="149" spans="1:11" ht="34.5" customHeight="1">
      <c r="A149" s="38">
        <v>1</v>
      </c>
      <c r="B149" s="49">
        <v>3331101</v>
      </c>
      <c r="C149" s="88" t="s">
        <v>294</v>
      </c>
      <c r="D149" s="49" t="s">
        <v>295</v>
      </c>
      <c r="E149" s="49">
        <v>0</v>
      </c>
      <c r="F149" s="49">
        <v>1000</v>
      </c>
      <c r="G149" s="49">
        <v>1000</v>
      </c>
      <c r="H149" s="200">
        <v>15101506</v>
      </c>
      <c r="I149" s="39">
        <v>234504</v>
      </c>
      <c r="J149" s="39">
        <f>I149*F149</f>
        <v>234504000</v>
      </c>
    </row>
    <row r="150" spans="1:11" s="93" customFormat="1">
      <c r="A150" s="41"/>
      <c r="B150" s="91"/>
      <c r="C150" s="94"/>
      <c r="D150" s="91"/>
      <c r="E150" s="91"/>
      <c r="F150" s="91"/>
      <c r="G150" s="91"/>
      <c r="H150" s="91"/>
      <c r="I150" s="92"/>
      <c r="J150" s="92"/>
    </row>
    <row r="151" spans="1:11" ht="18" customHeight="1">
      <c r="A151" s="565" t="s">
        <v>39</v>
      </c>
      <c r="B151" s="565"/>
      <c r="C151" s="565"/>
      <c r="D151" s="565" t="s">
        <v>40</v>
      </c>
      <c r="E151" s="565"/>
      <c r="F151" s="565"/>
      <c r="G151" s="565"/>
      <c r="H151" s="565" t="s">
        <v>26</v>
      </c>
      <c r="I151" s="565"/>
      <c r="J151" s="565"/>
    </row>
    <row r="152" spans="1:11" ht="51" customHeight="1">
      <c r="A152" s="565" t="s">
        <v>76</v>
      </c>
      <c r="B152" s="565"/>
      <c r="C152" s="565"/>
      <c r="D152" s="566" t="s">
        <v>75</v>
      </c>
      <c r="E152" s="566"/>
      <c r="F152" s="566"/>
      <c r="G152" s="566"/>
      <c r="H152" s="567">
        <v>13575360</v>
      </c>
      <c r="I152" s="568"/>
      <c r="J152" s="568"/>
      <c r="K152" s="170"/>
    </row>
    <row r="153" spans="1:11" ht="56.25" customHeight="1">
      <c r="A153" s="37" t="s">
        <v>41</v>
      </c>
      <c r="B153" s="50" t="s">
        <v>42</v>
      </c>
      <c r="C153" s="50" t="s">
        <v>43</v>
      </c>
      <c r="D153" s="50" t="s">
        <v>44</v>
      </c>
      <c r="E153" s="50" t="s">
        <v>45</v>
      </c>
      <c r="F153" s="50" t="s">
        <v>46</v>
      </c>
      <c r="G153" s="50" t="s">
        <v>47</v>
      </c>
      <c r="H153" s="50" t="s">
        <v>48</v>
      </c>
      <c r="I153" s="50" t="s">
        <v>49</v>
      </c>
      <c r="J153" s="50" t="s">
        <v>50</v>
      </c>
    </row>
    <row r="154" spans="1:11">
      <c r="A154" s="38">
        <v>2</v>
      </c>
      <c r="B154" s="38">
        <v>3335102</v>
      </c>
      <c r="C154" s="89" t="s">
        <v>297</v>
      </c>
      <c r="D154" s="49" t="s">
        <v>295</v>
      </c>
      <c r="E154" s="49">
        <v>0</v>
      </c>
      <c r="F154" s="49">
        <v>1600</v>
      </c>
      <c r="G154" s="40">
        <v>1600</v>
      </c>
      <c r="H154" s="200">
        <v>15101505</v>
      </c>
      <c r="I154" s="39">
        <v>389657</v>
      </c>
      <c r="J154" s="39">
        <f>I154*F154</f>
        <v>623451200</v>
      </c>
    </row>
    <row r="155" spans="1:11" s="93" customFormat="1">
      <c r="A155" s="41"/>
      <c r="B155" s="41"/>
      <c r="C155" s="90"/>
      <c r="D155" s="91"/>
      <c r="E155" s="91"/>
      <c r="F155" s="91"/>
      <c r="G155" s="42"/>
      <c r="H155" s="42"/>
      <c r="I155" s="92"/>
      <c r="J155" s="92"/>
    </row>
    <row r="156" spans="1:11" s="93" customFormat="1">
      <c r="A156" s="41"/>
      <c r="B156" s="91"/>
      <c r="C156" s="94"/>
      <c r="D156" s="91"/>
      <c r="E156" s="91"/>
      <c r="F156" s="91"/>
      <c r="G156" s="91"/>
      <c r="H156" s="91"/>
      <c r="I156" s="92"/>
      <c r="J156" s="92"/>
    </row>
    <row r="157" spans="1:11" s="93" customFormat="1">
      <c r="A157" s="41"/>
      <c r="B157" s="91"/>
      <c r="C157" s="94"/>
      <c r="D157" s="91"/>
      <c r="E157" s="91"/>
      <c r="F157" s="91"/>
      <c r="G157" s="91"/>
      <c r="H157" s="91"/>
      <c r="I157" s="92"/>
      <c r="J157" s="92"/>
    </row>
    <row r="158" spans="1:11" ht="18" customHeight="1">
      <c r="A158" s="565" t="s">
        <v>39</v>
      </c>
      <c r="B158" s="565"/>
      <c r="C158" s="565"/>
      <c r="D158" s="565" t="s">
        <v>40</v>
      </c>
      <c r="E158" s="565"/>
      <c r="F158" s="565"/>
      <c r="G158" s="565"/>
      <c r="H158" s="565" t="s">
        <v>26</v>
      </c>
      <c r="I158" s="565"/>
      <c r="J158" s="565"/>
    </row>
    <row r="159" spans="1:11" ht="41.25" customHeight="1">
      <c r="A159" s="565" t="s">
        <v>76</v>
      </c>
      <c r="B159" s="565"/>
      <c r="C159" s="565"/>
      <c r="D159" s="566" t="s">
        <v>75</v>
      </c>
      <c r="E159" s="566"/>
      <c r="F159" s="566"/>
      <c r="G159" s="566"/>
      <c r="H159" s="567">
        <v>4700000</v>
      </c>
      <c r="I159" s="568"/>
      <c r="J159" s="568"/>
    </row>
    <row r="160" spans="1:11" ht="56.25" customHeight="1">
      <c r="A160" s="37" t="s">
        <v>41</v>
      </c>
      <c r="B160" s="54" t="s">
        <v>42</v>
      </c>
      <c r="C160" s="54" t="s">
        <v>43</v>
      </c>
      <c r="D160" s="54" t="s">
        <v>44</v>
      </c>
      <c r="E160" s="54" t="s">
        <v>45</v>
      </c>
      <c r="F160" s="54" t="s">
        <v>46</v>
      </c>
      <c r="G160" s="54" t="s">
        <v>47</v>
      </c>
      <c r="H160" s="54" t="s">
        <v>48</v>
      </c>
      <c r="I160" s="54" t="s">
        <v>49</v>
      </c>
      <c r="J160" s="54" t="s">
        <v>50</v>
      </c>
    </row>
    <row r="161" spans="1:13" ht="27">
      <c r="A161" s="38">
        <v>3</v>
      </c>
      <c r="B161" s="38">
        <v>33380</v>
      </c>
      <c r="C161" s="89" t="s">
        <v>399</v>
      </c>
      <c r="D161" s="49" t="s">
        <v>400</v>
      </c>
      <c r="E161" s="49">
        <v>0</v>
      </c>
      <c r="F161" s="49">
        <v>1</v>
      </c>
      <c r="G161" s="40">
        <v>1</v>
      </c>
      <c r="H161" s="201">
        <v>15000000</v>
      </c>
      <c r="I161" s="39">
        <v>389657</v>
      </c>
      <c r="J161" s="39">
        <f>I161*F161</f>
        <v>389657</v>
      </c>
    </row>
    <row r="162" spans="1:13" ht="27">
      <c r="A162" s="38">
        <v>4</v>
      </c>
      <c r="B162" s="38">
        <v>33380</v>
      </c>
      <c r="C162" s="89" t="s">
        <v>401</v>
      </c>
      <c r="D162" s="49" t="s">
        <v>400</v>
      </c>
      <c r="E162" s="49">
        <v>0</v>
      </c>
      <c r="F162" s="49">
        <v>1</v>
      </c>
      <c r="G162" s="40">
        <v>1</v>
      </c>
      <c r="H162" s="201">
        <v>15000000</v>
      </c>
      <c r="I162" s="39">
        <v>389657</v>
      </c>
      <c r="J162" s="39">
        <f>I162*F162</f>
        <v>389657</v>
      </c>
    </row>
    <row r="163" spans="1:13" s="93" customFormat="1">
      <c r="A163" s="41"/>
      <c r="B163" s="41"/>
      <c r="C163" s="90"/>
      <c r="D163" s="91"/>
      <c r="E163" s="91"/>
      <c r="F163" s="91"/>
      <c r="G163" s="42"/>
      <c r="H163" s="42"/>
      <c r="I163" s="92"/>
      <c r="J163" s="92"/>
    </row>
    <row r="164" spans="1:13" ht="18" customHeight="1">
      <c r="A164" s="565" t="s">
        <v>39</v>
      </c>
      <c r="B164" s="565"/>
      <c r="C164" s="565"/>
      <c r="D164" s="565" t="s">
        <v>40</v>
      </c>
      <c r="E164" s="565"/>
      <c r="F164" s="565"/>
      <c r="G164" s="565"/>
      <c r="H164" s="565" t="s">
        <v>26</v>
      </c>
      <c r="I164" s="565"/>
      <c r="J164" s="565"/>
    </row>
    <row r="165" spans="1:13" ht="51" customHeight="1">
      <c r="A165" s="565" t="s">
        <v>38</v>
      </c>
      <c r="B165" s="565"/>
      <c r="C165" s="565"/>
      <c r="D165" s="566" t="s">
        <v>77</v>
      </c>
      <c r="E165" s="566"/>
      <c r="F165" s="566"/>
      <c r="G165" s="566"/>
      <c r="H165" s="567">
        <v>15000000</v>
      </c>
      <c r="I165" s="568"/>
      <c r="J165" s="568"/>
    </row>
    <row r="166" spans="1:13" ht="56.25" customHeight="1">
      <c r="A166" s="37" t="s">
        <v>41</v>
      </c>
      <c r="B166" s="50" t="s">
        <v>42</v>
      </c>
      <c r="C166" s="50" t="s">
        <v>43</v>
      </c>
      <c r="D166" s="50" t="s">
        <v>44</v>
      </c>
      <c r="E166" s="50" t="s">
        <v>45</v>
      </c>
      <c r="F166" s="50" t="s">
        <v>46</v>
      </c>
      <c r="G166" s="50" t="s">
        <v>47</v>
      </c>
      <c r="H166" s="50" t="s">
        <v>48</v>
      </c>
      <c r="I166" s="50" t="s">
        <v>49</v>
      </c>
      <c r="J166" s="50" t="s">
        <v>50</v>
      </c>
    </row>
    <row r="167" spans="1:13" ht="56.25" customHeight="1">
      <c r="A167" s="38">
        <v>5</v>
      </c>
      <c r="B167" s="38">
        <v>3611301</v>
      </c>
      <c r="C167" s="89" t="s">
        <v>379</v>
      </c>
      <c r="D167" s="49" t="s">
        <v>298</v>
      </c>
      <c r="E167" s="49">
        <v>0</v>
      </c>
      <c r="F167" s="49">
        <v>18</v>
      </c>
      <c r="G167" s="40">
        <v>18</v>
      </c>
      <c r="H167" s="201">
        <v>25172503</v>
      </c>
      <c r="I167" s="168"/>
      <c r="J167" s="168"/>
    </row>
    <row r="168" spans="1:13" ht="56.25" customHeight="1">
      <c r="A168" s="38">
        <v>6</v>
      </c>
      <c r="B168" s="38">
        <v>3611101</v>
      </c>
      <c r="C168" s="89" t="s">
        <v>383</v>
      </c>
      <c r="D168" s="49" t="s">
        <v>298</v>
      </c>
      <c r="E168" s="49">
        <v>0</v>
      </c>
      <c r="F168" s="49">
        <v>8</v>
      </c>
      <c r="G168" s="40">
        <v>8</v>
      </c>
      <c r="H168" s="201">
        <v>25172504</v>
      </c>
      <c r="I168" s="168"/>
      <c r="J168" s="168"/>
    </row>
    <row r="169" spans="1:13" ht="56.25" customHeight="1">
      <c r="A169" s="38">
        <v>7</v>
      </c>
      <c r="B169" s="38">
        <v>3611101</v>
      </c>
      <c r="C169" s="89" t="s">
        <v>383</v>
      </c>
      <c r="D169" s="49" t="s">
        <v>298</v>
      </c>
      <c r="E169" s="49">
        <v>0</v>
      </c>
      <c r="F169" s="49">
        <v>4</v>
      </c>
      <c r="G169" s="40">
        <v>4</v>
      </c>
      <c r="H169" s="201">
        <v>25172504</v>
      </c>
      <c r="I169" s="168"/>
      <c r="J169" s="168"/>
    </row>
    <row r="170" spans="1:13" ht="56.25" customHeight="1">
      <c r="A170" s="38">
        <v>8</v>
      </c>
      <c r="B170" s="38">
        <v>3611101</v>
      </c>
      <c r="C170" s="89" t="s">
        <v>382</v>
      </c>
      <c r="D170" s="49" t="s">
        <v>298</v>
      </c>
      <c r="E170" s="49">
        <v>0</v>
      </c>
      <c r="F170" s="49">
        <v>4</v>
      </c>
      <c r="G170" s="40">
        <v>4</v>
      </c>
      <c r="H170" s="201">
        <v>25172504</v>
      </c>
      <c r="I170" s="168"/>
      <c r="J170" s="168"/>
      <c r="K170" s="169"/>
      <c r="M170" s="170"/>
    </row>
    <row r="171" spans="1:13" s="189" customFormat="1">
      <c r="A171" s="102"/>
      <c r="B171" s="102"/>
      <c r="C171" s="173"/>
      <c r="D171" s="174"/>
      <c r="E171" s="174"/>
      <c r="F171" s="174"/>
      <c r="G171" s="175"/>
      <c r="H171" s="175"/>
      <c r="I171" s="188"/>
      <c r="J171" s="188"/>
    </row>
    <row r="172" spans="1:13" s="66" customFormat="1">
      <c r="A172" s="563" t="s">
        <v>296</v>
      </c>
      <c r="B172" s="563"/>
      <c r="C172" s="563"/>
      <c r="D172" s="563"/>
      <c r="E172" s="563"/>
      <c r="F172" s="563"/>
      <c r="G172" s="563"/>
      <c r="H172" s="563"/>
      <c r="I172" s="563"/>
      <c r="J172" s="563"/>
    </row>
    <row r="173" spans="1:13" s="66" customFormat="1">
      <c r="A173" s="563"/>
      <c r="B173" s="563"/>
      <c r="C173" s="563"/>
      <c r="D173" s="563"/>
      <c r="E173" s="563"/>
      <c r="F173" s="563"/>
      <c r="G173" s="563"/>
      <c r="H173" s="563"/>
      <c r="I173" s="563"/>
      <c r="J173" s="563"/>
    </row>
    <row r="174" spans="1:13" s="66" customFormat="1">
      <c r="A174" s="564" t="s">
        <v>299</v>
      </c>
      <c r="B174" s="564"/>
      <c r="C174" s="564"/>
      <c r="D174" s="564"/>
      <c r="E174" s="564"/>
      <c r="F174" s="564"/>
      <c r="G174" s="564"/>
      <c r="H174" s="564"/>
      <c r="I174" s="564"/>
      <c r="J174" s="564"/>
    </row>
    <row r="175" spans="1:13" s="66" customFormat="1" ht="18" customHeight="1">
      <c r="A175" s="574" t="s">
        <v>39</v>
      </c>
      <c r="B175" s="574"/>
      <c r="C175" s="574"/>
      <c r="D175" s="574" t="s">
        <v>40</v>
      </c>
      <c r="E175" s="574"/>
      <c r="F175" s="574"/>
      <c r="G175" s="574"/>
      <c r="H175" s="574" t="s">
        <v>26</v>
      </c>
      <c r="I175" s="574"/>
      <c r="J175" s="574"/>
    </row>
    <row r="176" spans="1:13" s="66" customFormat="1" ht="51" customHeight="1">
      <c r="A176" s="574" t="s">
        <v>78</v>
      </c>
      <c r="B176" s="574"/>
      <c r="C176" s="574"/>
      <c r="D176" s="670" t="s">
        <v>79</v>
      </c>
      <c r="E176" s="670"/>
      <c r="F176" s="670"/>
      <c r="G176" s="670"/>
      <c r="H176" s="671">
        <f>15000000-1500000</f>
        <v>13500000</v>
      </c>
      <c r="I176" s="672"/>
      <c r="J176" s="672"/>
    </row>
    <row r="177" spans="1:17" s="66" customFormat="1" ht="56.25" customHeight="1">
      <c r="A177" s="103" t="s">
        <v>41</v>
      </c>
      <c r="B177" s="104" t="s">
        <v>42</v>
      </c>
      <c r="C177" s="104" t="s">
        <v>43</v>
      </c>
      <c r="D177" s="104" t="s">
        <v>44</v>
      </c>
      <c r="E177" s="104" t="s">
        <v>45</v>
      </c>
      <c r="F177" s="104" t="s">
        <v>46</v>
      </c>
      <c r="G177" s="104" t="s">
        <v>47</v>
      </c>
      <c r="H177" s="104" t="s">
        <v>48</v>
      </c>
      <c r="I177" s="104" t="s">
        <v>49</v>
      </c>
      <c r="J177" s="104" t="s">
        <v>50</v>
      </c>
      <c r="M177" s="189"/>
      <c r="N177" s="189"/>
      <c r="O177" s="189"/>
      <c r="P177" s="189"/>
      <c r="Q177" s="189"/>
    </row>
    <row r="178" spans="1:17" s="66" customFormat="1" ht="27">
      <c r="A178" s="104">
        <v>9</v>
      </c>
      <c r="B178" s="104">
        <v>49941</v>
      </c>
      <c r="C178" s="165" t="s">
        <v>300</v>
      </c>
      <c r="D178" s="105" t="s">
        <v>298</v>
      </c>
      <c r="E178" s="105">
        <v>0</v>
      </c>
      <c r="F178" s="105">
        <v>10</v>
      </c>
      <c r="G178" s="190">
        <v>10</v>
      </c>
      <c r="H178" s="190"/>
      <c r="I178" s="191"/>
      <c r="J178" s="191"/>
      <c r="M178" s="569"/>
      <c r="N178" s="569"/>
      <c r="O178" s="571"/>
      <c r="P178" s="571"/>
      <c r="Q178" s="571"/>
    </row>
    <row r="179" spans="1:17" s="66" customFormat="1" ht="27">
      <c r="A179" s="104">
        <v>10</v>
      </c>
      <c r="B179" s="104">
        <v>49941</v>
      </c>
      <c r="C179" s="165" t="s">
        <v>301</v>
      </c>
      <c r="D179" s="105" t="s">
        <v>298</v>
      </c>
      <c r="E179" s="105">
        <v>0</v>
      </c>
      <c r="F179" s="105">
        <v>10</v>
      </c>
      <c r="G179" s="190">
        <v>10</v>
      </c>
      <c r="H179" s="190"/>
      <c r="I179" s="191"/>
      <c r="J179" s="191"/>
      <c r="M179" s="569"/>
      <c r="N179" s="569"/>
      <c r="O179" s="571"/>
      <c r="P179" s="571"/>
      <c r="Q179" s="571"/>
    </row>
    <row r="180" spans="1:17" s="66" customFormat="1" ht="27">
      <c r="A180" s="104">
        <v>11</v>
      </c>
      <c r="B180" s="104">
        <v>49941</v>
      </c>
      <c r="C180" s="165" t="s">
        <v>302</v>
      </c>
      <c r="D180" s="105" t="s">
        <v>298</v>
      </c>
      <c r="E180" s="105">
        <v>0</v>
      </c>
      <c r="F180" s="105">
        <v>13</v>
      </c>
      <c r="G180" s="190">
        <v>13</v>
      </c>
      <c r="H180" s="190"/>
      <c r="I180" s="191"/>
      <c r="J180" s="191"/>
      <c r="M180" s="569"/>
      <c r="N180" s="569"/>
      <c r="O180" s="571"/>
      <c r="P180" s="571"/>
      <c r="Q180" s="571"/>
    </row>
    <row r="181" spans="1:17" s="66" customFormat="1" ht="27">
      <c r="A181" s="104">
        <f>+A180+1</f>
        <v>12</v>
      </c>
      <c r="B181" s="104">
        <v>49941</v>
      </c>
      <c r="C181" s="165" t="s">
        <v>303</v>
      </c>
      <c r="D181" s="105" t="s">
        <v>304</v>
      </c>
      <c r="E181" s="105">
        <v>0</v>
      </c>
      <c r="F181" s="105">
        <v>10</v>
      </c>
      <c r="G181" s="190">
        <v>10</v>
      </c>
      <c r="H181" s="190"/>
      <c r="I181" s="191"/>
      <c r="J181" s="191"/>
      <c r="M181" s="569"/>
      <c r="N181" s="569"/>
      <c r="O181" s="571"/>
      <c r="P181" s="571"/>
      <c r="Q181" s="571"/>
    </row>
    <row r="182" spans="1:17" s="66" customFormat="1" ht="27">
      <c r="A182" s="104">
        <f t="shared" ref="A182:A192" si="1">+A181+1</f>
        <v>13</v>
      </c>
      <c r="B182" s="104">
        <v>49941</v>
      </c>
      <c r="C182" s="165" t="s">
        <v>305</v>
      </c>
      <c r="D182" s="105" t="s">
        <v>304</v>
      </c>
      <c r="E182" s="105">
        <v>0</v>
      </c>
      <c r="F182" s="105">
        <v>10</v>
      </c>
      <c r="G182" s="190">
        <v>10</v>
      </c>
      <c r="H182" s="190"/>
      <c r="I182" s="191"/>
      <c r="J182" s="191"/>
      <c r="M182" s="569"/>
      <c r="N182" s="569"/>
      <c r="O182" s="571"/>
      <c r="P182" s="571"/>
      <c r="Q182" s="571"/>
    </row>
    <row r="183" spans="1:17" s="66" customFormat="1" ht="27">
      <c r="A183" s="104">
        <f t="shared" si="1"/>
        <v>14</v>
      </c>
      <c r="B183" s="104">
        <v>49941</v>
      </c>
      <c r="C183" s="165" t="s">
        <v>306</v>
      </c>
      <c r="D183" s="105" t="s">
        <v>304</v>
      </c>
      <c r="E183" s="105">
        <v>0</v>
      </c>
      <c r="F183" s="105">
        <v>10</v>
      </c>
      <c r="G183" s="190">
        <v>10</v>
      </c>
      <c r="H183" s="190"/>
      <c r="I183" s="191"/>
      <c r="J183" s="191"/>
      <c r="M183" s="569"/>
      <c r="N183" s="569"/>
      <c r="O183" s="571"/>
      <c r="P183" s="571"/>
      <c r="Q183" s="571"/>
    </row>
    <row r="184" spans="1:17" s="66" customFormat="1" ht="27">
      <c r="A184" s="104">
        <f t="shared" si="1"/>
        <v>15</v>
      </c>
      <c r="B184" s="104">
        <v>49941</v>
      </c>
      <c r="C184" s="165" t="s">
        <v>307</v>
      </c>
      <c r="D184" s="105" t="s">
        <v>304</v>
      </c>
      <c r="E184" s="105">
        <v>0</v>
      </c>
      <c r="F184" s="105">
        <v>10</v>
      </c>
      <c r="G184" s="190">
        <v>10</v>
      </c>
      <c r="H184" s="190"/>
      <c r="I184" s="191"/>
      <c r="J184" s="191"/>
      <c r="K184" s="192"/>
      <c r="M184" s="569"/>
      <c r="N184" s="569"/>
      <c r="O184" s="571"/>
      <c r="P184" s="571"/>
      <c r="Q184" s="571"/>
    </row>
    <row r="185" spans="1:17" s="66" customFormat="1" ht="27">
      <c r="A185" s="104">
        <f t="shared" si="1"/>
        <v>16</v>
      </c>
      <c r="B185" s="104">
        <v>4912932</v>
      </c>
      <c r="C185" s="165" t="s">
        <v>390</v>
      </c>
      <c r="D185" s="105" t="s">
        <v>391</v>
      </c>
      <c r="E185" s="105">
        <v>0</v>
      </c>
      <c r="F185" s="105">
        <v>6</v>
      </c>
      <c r="G185" s="190">
        <v>6</v>
      </c>
      <c r="H185" s="190"/>
      <c r="I185" s="191"/>
      <c r="J185" s="191"/>
      <c r="K185" s="192"/>
      <c r="M185" s="569"/>
      <c r="N185" s="569"/>
      <c r="O185" s="571"/>
      <c r="P185" s="571"/>
      <c r="Q185" s="571"/>
    </row>
    <row r="186" spans="1:17" s="66" customFormat="1" ht="27">
      <c r="A186" s="104">
        <f t="shared" si="1"/>
        <v>17</v>
      </c>
      <c r="B186" s="104">
        <v>4912932</v>
      </c>
      <c r="C186" s="165" t="s">
        <v>392</v>
      </c>
      <c r="D186" s="105" t="s">
        <v>391</v>
      </c>
      <c r="E186" s="105">
        <v>0</v>
      </c>
      <c r="F186" s="105">
        <v>2</v>
      </c>
      <c r="G186" s="190">
        <v>2</v>
      </c>
      <c r="H186" s="190"/>
      <c r="I186" s="191"/>
      <c r="J186" s="191"/>
      <c r="K186" s="192"/>
      <c r="M186" s="569"/>
      <c r="N186" s="569"/>
      <c r="O186" s="571"/>
      <c r="P186" s="571"/>
      <c r="Q186" s="571"/>
    </row>
    <row r="187" spans="1:17" s="66" customFormat="1" ht="27">
      <c r="A187" s="104">
        <f t="shared" si="1"/>
        <v>18</v>
      </c>
      <c r="B187" s="104">
        <v>4912932</v>
      </c>
      <c r="C187" s="165" t="s">
        <v>393</v>
      </c>
      <c r="D187" s="105" t="s">
        <v>391</v>
      </c>
      <c r="E187" s="105">
        <v>0</v>
      </c>
      <c r="F187" s="105">
        <v>6</v>
      </c>
      <c r="G187" s="190">
        <v>6</v>
      </c>
      <c r="H187" s="190"/>
      <c r="I187" s="191"/>
      <c r="J187" s="191"/>
      <c r="K187" s="192"/>
      <c r="M187" s="177"/>
      <c r="N187" s="177"/>
      <c r="O187" s="193"/>
      <c r="P187" s="193"/>
      <c r="Q187" s="193"/>
    </row>
    <row r="188" spans="1:17" s="66" customFormat="1" ht="27">
      <c r="A188" s="104">
        <f t="shared" si="1"/>
        <v>19</v>
      </c>
      <c r="B188" s="104">
        <v>4912932</v>
      </c>
      <c r="C188" s="165" t="s">
        <v>394</v>
      </c>
      <c r="D188" s="105" t="s">
        <v>391</v>
      </c>
      <c r="E188" s="105">
        <v>0</v>
      </c>
      <c r="F188" s="105">
        <v>6</v>
      </c>
      <c r="G188" s="190">
        <v>6</v>
      </c>
      <c r="H188" s="190"/>
      <c r="I188" s="191"/>
      <c r="J188" s="191"/>
      <c r="K188" s="192"/>
      <c r="M188" s="177"/>
      <c r="N188" s="177"/>
      <c r="O188" s="193"/>
      <c r="P188" s="193"/>
      <c r="Q188" s="193"/>
    </row>
    <row r="189" spans="1:17" s="66" customFormat="1" ht="27">
      <c r="A189" s="104">
        <f t="shared" si="1"/>
        <v>20</v>
      </c>
      <c r="B189" s="104">
        <v>4912932</v>
      </c>
      <c r="C189" s="165" t="s">
        <v>395</v>
      </c>
      <c r="D189" s="105" t="s">
        <v>391</v>
      </c>
      <c r="E189" s="105">
        <v>0</v>
      </c>
      <c r="F189" s="105">
        <v>6</v>
      </c>
      <c r="G189" s="190">
        <v>6</v>
      </c>
      <c r="H189" s="190"/>
      <c r="I189" s="191"/>
      <c r="J189" s="191"/>
      <c r="K189" s="192"/>
      <c r="M189" s="177"/>
      <c r="N189" s="177"/>
      <c r="O189" s="193"/>
      <c r="P189" s="193"/>
      <c r="Q189" s="193"/>
    </row>
    <row r="190" spans="1:17" s="66" customFormat="1" ht="27">
      <c r="A190" s="104">
        <f t="shared" si="1"/>
        <v>21</v>
      </c>
      <c r="B190" s="104">
        <v>4912932</v>
      </c>
      <c r="C190" s="165" t="s">
        <v>396</v>
      </c>
      <c r="D190" s="105" t="s">
        <v>391</v>
      </c>
      <c r="E190" s="105">
        <v>0</v>
      </c>
      <c r="F190" s="105">
        <v>2</v>
      </c>
      <c r="G190" s="190">
        <v>2</v>
      </c>
      <c r="H190" s="190"/>
      <c r="I190" s="191"/>
      <c r="J190" s="191"/>
      <c r="K190" s="192"/>
      <c r="M190" s="177"/>
      <c r="N190" s="177"/>
      <c r="O190" s="193"/>
      <c r="P190" s="193"/>
      <c r="Q190" s="193"/>
    </row>
    <row r="191" spans="1:17" s="66" customFormat="1" ht="27">
      <c r="A191" s="104">
        <f t="shared" si="1"/>
        <v>22</v>
      </c>
      <c r="B191" s="104">
        <v>4912932</v>
      </c>
      <c r="C191" s="165" t="s">
        <v>397</v>
      </c>
      <c r="D191" s="105" t="s">
        <v>304</v>
      </c>
      <c r="E191" s="105">
        <v>0</v>
      </c>
      <c r="F191" s="105">
        <v>6</v>
      </c>
      <c r="G191" s="190">
        <v>6</v>
      </c>
      <c r="H191" s="190"/>
      <c r="I191" s="191"/>
      <c r="J191" s="191"/>
      <c r="K191" s="192"/>
      <c r="M191" s="177"/>
      <c r="N191" s="177"/>
      <c r="O191" s="193"/>
      <c r="P191" s="193"/>
      <c r="Q191" s="193"/>
    </row>
    <row r="192" spans="1:17" s="66" customFormat="1" ht="27">
      <c r="A192" s="104">
        <f t="shared" si="1"/>
        <v>23</v>
      </c>
      <c r="B192" s="104">
        <v>4912932</v>
      </c>
      <c r="C192" s="165" t="s">
        <v>398</v>
      </c>
      <c r="D192" s="105" t="s">
        <v>304</v>
      </c>
      <c r="E192" s="105">
        <v>0</v>
      </c>
      <c r="F192" s="105">
        <v>6</v>
      </c>
      <c r="G192" s="190">
        <v>6</v>
      </c>
      <c r="H192" s="190"/>
      <c r="I192" s="191"/>
      <c r="J192" s="191"/>
      <c r="K192" s="192"/>
      <c r="M192" s="177"/>
      <c r="N192" s="177"/>
      <c r="O192" s="193"/>
      <c r="P192" s="193"/>
      <c r="Q192" s="193"/>
    </row>
    <row r="193" spans="1:17" s="189" customFormat="1">
      <c r="A193" s="102"/>
      <c r="B193" s="102"/>
      <c r="C193" s="173"/>
      <c r="D193" s="174"/>
      <c r="E193" s="174"/>
      <c r="F193" s="174"/>
      <c r="G193" s="175"/>
      <c r="H193" s="175"/>
      <c r="I193" s="176"/>
      <c r="J193" s="176"/>
      <c r="K193" s="194"/>
      <c r="M193" s="177"/>
      <c r="N193" s="177"/>
      <c r="O193" s="193"/>
      <c r="P193" s="193"/>
      <c r="Q193" s="193"/>
    </row>
    <row r="194" spans="1:17" s="189" customFormat="1">
      <c r="A194" s="574" t="s">
        <v>39</v>
      </c>
      <c r="B194" s="574"/>
      <c r="C194" s="574"/>
      <c r="D194" s="574" t="s">
        <v>40</v>
      </c>
      <c r="E194" s="574"/>
      <c r="F194" s="574"/>
      <c r="G194" s="574"/>
      <c r="H194" s="574" t="s">
        <v>26</v>
      </c>
      <c r="I194" s="574"/>
      <c r="J194" s="574"/>
    </row>
    <row r="195" spans="1:17" s="66" customFormat="1">
      <c r="A195" s="574" t="s">
        <v>285</v>
      </c>
      <c r="B195" s="574"/>
      <c r="C195" s="574"/>
      <c r="D195" s="670" t="s">
        <v>284</v>
      </c>
      <c r="E195" s="670"/>
      <c r="F195" s="670"/>
      <c r="G195" s="670"/>
      <c r="H195" s="671">
        <v>1500000</v>
      </c>
      <c r="I195" s="672"/>
      <c r="J195" s="672"/>
      <c r="K195" s="192"/>
      <c r="M195" s="569"/>
      <c r="N195" s="569"/>
      <c r="O195" s="571"/>
      <c r="P195" s="571"/>
      <c r="Q195" s="571"/>
    </row>
    <row r="196" spans="1:17" s="66" customFormat="1" ht="40.5">
      <c r="A196" s="103" t="s">
        <v>41</v>
      </c>
      <c r="B196" s="104" t="s">
        <v>42</v>
      </c>
      <c r="C196" s="104" t="s">
        <v>43</v>
      </c>
      <c r="D196" s="104" t="s">
        <v>44</v>
      </c>
      <c r="E196" s="104" t="s">
        <v>45</v>
      </c>
      <c r="F196" s="104" t="s">
        <v>46</v>
      </c>
      <c r="G196" s="104" t="s">
        <v>47</v>
      </c>
      <c r="H196" s="104" t="s">
        <v>48</v>
      </c>
      <c r="I196" s="104" t="s">
        <v>49</v>
      </c>
      <c r="J196" s="104" t="s">
        <v>50</v>
      </c>
      <c r="K196" s="192"/>
      <c r="M196" s="569"/>
      <c r="N196" s="569"/>
      <c r="O196" s="571"/>
      <c r="P196" s="571"/>
      <c r="Q196" s="571"/>
    </row>
    <row r="197" spans="1:17" s="66" customFormat="1">
      <c r="A197" s="102"/>
      <c r="B197" s="102"/>
      <c r="C197" s="173"/>
      <c r="D197" s="174"/>
      <c r="E197" s="174"/>
      <c r="F197" s="174"/>
      <c r="G197" s="175"/>
      <c r="H197" s="175"/>
      <c r="I197" s="188"/>
      <c r="J197" s="188"/>
      <c r="K197" s="192"/>
      <c r="M197" s="569"/>
      <c r="N197" s="569"/>
      <c r="O197" s="571"/>
      <c r="P197" s="571"/>
      <c r="Q197" s="571"/>
    </row>
    <row r="198" spans="1:17" s="66" customFormat="1" ht="27">
      <c r="A198" s="104">
        <v>24</v>
      </c>
      <c r="B198" s="104">
        <v>4391506</v>
      </c>
      <c r="C198" s="165" t="s">
        <v>384</v>
      </c>
      <c r="D198" s="105" t="s">
        <v>304</v>
      </c>
      <c r="E198" s="105">
        <v>0</v>
      </c>
      <c r="F198" s="105">
        <v>6</v>
      </c>
      <c r="G198" s="190">
        <v>6</v>
      </c>
      <c r="H198" s="190"/>
      <c r="I198" s="191"/>
      <c r="J198" s="191"/>
      <c r="K198" s="192"/>
      <c r="M198" s="569"/>
      <c r="N198" s="569"/>
      <c r="O198" s="571"/>
      <c r="P198" s="571"/>
      <c r="Q198" s="571"/>
    </row>
    <row r="199" spans="1:17" s="66" customFormat="1" ht="27">
      <c r="A199" s="104">
        <f>A198+1</f>
        <v>25</v>
      </c>
      <c r="B199" s="104">
        <v>4391504</v>
      </c>
      <c r="C199" s="165" t="s">
        <v>385</v>
      </c>
      <c r="D199" s="105" t="s">
        <v>304</v>
      </c>
      <c r="E199" s="105">
        <v>0</v>
      </c>
      <c r="F199" s="105">
        <v>6</v>
      </c>
      <c r="G199" s="190">
        <v>6</v>
      </c>
      <c r="H199" s="190"/>
      <c r="I199" s="191"/>
      <c r="J199" s="191"/>
      <c r="K199" s="192"/>
      <c r="M199" s="569"/>
      <c r="N199" s="569"/>
      <c r="O199" s="571"/>
      <c r="P199" s="571"/>
      <c r="Q199" s="571"/>
    </row>
    <row r="200" spans="1:17" s="66" customFormat="1" ht="27">
      <c r="A200" s="104">
        <f t="shared" ref="A200:A203" si="2">A199+1</f>
        <v>26</v>
      </c>
      <c r="B200" s="104">
        <v>4391506</v>
      </c>
      <c r="C200" s="165" t="s">
        <v>387</v>
      </c>
      <c r="D200" s="105" t="s">
        <v>304</v>
      </c>
      <c r="E200" s="105">
        <v>0</v>
      </c>
      <c r="F200" s="105">
        <v>6</v>
      </c>
      <c r="G200" s="190">
        <v>6</v>
      </c>
      <c r="H200" s="190"/>
      <c r="I200" s="191"/>
      <c r="J200" s="191"/>
      <c r="K200" s="192"/>
      <c r="M200" s="569"/>
      <c r="N200" s="569"/>
      <c r="O200" s="571"/>
      <c r="P200" s="571"/>
      <c r="Q200" s="571"/>
    </row>
    <row r="201" spans="1:17" s="66" customFormat="1" ht="27">
      <c r="A201" s="104">
        <f t="shared" si="2"/>
        <v>27</v>
      </c>
      <c r="B201" s="104">
        <v>4391504</v>
      </c>
      <c r="C201" s="165" t="s">
        <v>386</v>
      </c>
      <c r="D201" s="105" t="s">
        <v>304</v>
      </c>
      <c r="E201" s="105">
        <v>0</v>
      </c>
      <c r="F201" s="105">
        <v>6</v>
      </c>
      <c r="G201" s="190">
        <v>6</v>
      </c>
      <c r="H201" s="190"/>
      <c r="I201" s="191"/>
      <c r="J201" s="191"/>
    </row>
    <row r="202" spans="1:17" s="66" customFormat="1" ht="27">
      <c r="A202" s="104">
        <f t="shared" si="2"/>
        <v>28</v>
      </c>
      <c r="B202" s="104">
        <v>4391506</v>
      </c>
      <c r="C202" s="165" t="s">
        <v>388</v>
      </c>
      <c r="D202" s="105" t="s">
        <v>304</v>
      </c>
      <c r="E202" s="105">
        <v>0</v>
      </c>
      <c r="F202" s="105">
        <v>2</v>
      </c>
      <c r="G202" s="190">
        <v>2</v>
      </c>
      <c r="H202" s="190"/>
      <c r="I202" s="191"/>
      <c r="J202" s="191"/>
    </row>
    <row r="203" spans="1:17" s="66" customFormat="1" ht="27">
      <c r="A203" s="104">
        <f t="shared" si="2"/>
        <v>29</v>
      </c>
      <c r="B203" s="104">
        <v>4391504</v>
      </c>
      <c r="C203" s="165" t="s">
        <v>389</v>
      </c>
      <c r="D203" s="105" t="s">
        <v>304</v>
      </c>
      <c r="E203" s="105">
        <v>0</v>
      </c>
      <c r="F203" s="105">
        <v>2</v>
      </c>
      <c r="G203" s="190">
        <v>2</v>
      </c>
      <c r="H203" s="190"/>
      <c r="I203" s="191"/>
      <c r="J203" s="191"/>
    </row>
    <row r="204" spans="1:17" s="66" customFormat="1">
      <c r="A204" s="102"/>
      <c r="B204" s="102"/>
      <c r="C204" s="173"/>
      <c r="D204" s="174"/>
      <c r="E204" s="174"/>
      <c r="F204" s="174"/>
      <c r="G204" s="175"/>
      <c r="H204" s="175"/>
      <c r="I204" s="176"/>
      <c r="J204" s="176"/>
    </row>
    <row r="205" spans="1:17" s="66" customFormat="1">
      <c r="A205" s="563" t="s">
        <v>296</v>
      </c>
      <c r="B205" s="563"/>
      <c r="C205" s="563"/>
      <c r="D205" s="563"/>
      <c r="E205" s="563"/>
      <c r="F205" s="563"/>
      <c r="G205" s="563"/>
      <c r="H205" s="563"/>
      <c r="I205" s="563"/>
      <c r="J205" s="563"/>
    </row>
    <row r="206" spans="1:17" s="66" customFormat="1" ht="18" customHeight="1">
      <c r="A206" s="96"/>
      <c r="B206" s="96"/>
      <c r="C206" s="96"/>
      <c r="D206" s="97"/>
      <c r="E206" s="97"/>
      <c r="F206" s="96"/>
      <c r="G206" s="98"/>
      <c r="H206" s="97"/>
      <c r="I206" s="98"/>
      <c r="J206" s="98"/>
      <c r="K206" s="98"/>
      <c r="L206" s="98"/>
      <c r="M206" s="98"/>
      <c r="N206" s="98"/>
      <c r="O206" s="98"/>
    </row>
    <row r="207" spans="1:17" s="66" customFormat="1">
      <c r="A207" s="564" t="s">
        <v>299</v>
      </c>
      <c r="B207" s="564"/>
      <c r="C207" s="564"/>
      <c r="D207" s="564"/>
      <c r="E207" s="564"/>
      <c r="F207" s="564"/>
      <c r="G207" s="564"/>
      <c r="H207" s="564"/>
      <c r="I207" s="564"/>
      <c r="J207" s="564"/>
    </row>
    <row r="208" spans="1:17" s="66" customFormat="1">
      <c r="A208" s="155"/>
      <c r="B208" s="155"/>
      <c r="C208" s="155"/>
      <c r="D208" s="155"/>
      <c r="E208" s="155"/>
      <c r="F208" s="155"/>
      <c r="G208" s="155"/>
      <c r="H208" s="155"/>
      <c r="I208" s="155"/>
      <c r="J208" s="155"/>
      <c r="M208" s="569"/>
      <c r="N208" s="569"/>
      <c r="O208" s="573"/>
      <c r="P208" s="573"/>
      <c r="Q208" s="573"/>
    </row>
    <row r="209" spans="1:17">
      <c r="A209" s="565" t="s">
        <v>39</v>
      </c>
      <c r="B209" s="565"/>
      <c r="C209" s="565"/>
      <c r="D209" s="565" t="s">
        <v>40</v>
      </c>
      <c r="E209" s="565"/>
      <c r="F209" s="565"/>
      <c r="G209" s="565"/>
      <c r="H209" s="565" t="s">
        <v>26</v>
      </c>
      <c r="I209" s="565"/>
      <c r="J209" s="565"/>
      <c r="M209" s="570"/>
      <c r="N209" s="570"/>
      <c r="O209" s="572"/>
      <c r="P209" s="572"/>
      <c r="Q209" s="572"/>
    </row>
    <row r="210" spans="1:17" ht="50.25" customHeight="1">
      <c r="A210" s="565" t="s">
        <v>80</v>
      </c>
      <c r="B210" s="565"/>
      <c r="C210" s="565"/>
      <c r="D210" s="566" t="s">
        <v>81</v>
      </c>
      <c r="E210" s="566"/>
      <c r="F210" s="566"/>
      <c r="G210" s="566"/>
      <c r="H210" s="567">
        <v>5000000</v>
      </c>
      <c r="I210" s="568"/>
      <c r="J210" s="568"/>
      <c r="M210" s="570"/>
      <c r="N210" s="570"/>
      <c r="O210" s="572"/>
      <c r="P210" s="572"/>
      <c r="Q210" s="572"/>
    </row>
    <row r="211" spans="1:17" ht="40.5">
      <c r="A211" s="37" t="s">
        <v>41</v>
      </c>
      <c r="B211" s="50" t="s">
        <v>42</v>
      </c>
      <c r="C211" s="50" t="s">
        <v>43</v>
      </c>
      <c r="D211" s="50" t="s">
        <v>44</v>
      </c>
      <c r="E211" s="50" t="s">
        <v>45</v>
      </c>
      <c r="F211" s="50" t="s">
        <v>46</v>
      </c>
      <c r="G211" s="50" t="s">
        <v>47</v>
      </c>
      <c r="H211" s="50" t="s">
        <v>48</v>
      </c>
      <c r="I211" s="50" t="s">
        <v>49</v>
      </c>
      <c r="J211" s="50" t="s">
        <v>50</v>
      </c>
      <c r="M211" s="570"/>
      <c r="N211" s="570"/>
      <c r="O211" s="572"/>
      <c r="P211" s="572"/>
      <c r="Q211" s="572"/>
    </row>
    <row r="212" spans="1:17" ht="27">
      <c r="A212" s="38">
        <v>30</v>
      </c>
      <c r="B212" s="38">
        <v>8714200</v>
      </c>
      <c r="C212" s="89" t="s">
        <v>308</v>
      </c>
      <c r="D212" s="49" t="s">
        <v>298</v>
      </c>
      <c r="E212" s="49">
        <v>0</v>
      </c>
      <c r="F212" s="49">
        <v>10</v>
      </c>
      <c r="G212" s="40">
        <v>10</v>
      </c>
      <c r="H212" s="40"/>
      <c r="I212" s="39">
        <v>389657</v>
      </c>
      <c r="J212" s="39">
        <f>I212*F212</f>
        <v>3896570</v>
      </c>
      <c r="M212" s="570"/>
      <c r="N212" s="570"/>
      <c r="O212" s="572"/>
      <c r="P212" s="572"/>
      <c r="Q212" s="572"/>
    </row>
    <row r="213" spans="1:17" ht="27">
      <c r="A213" s="38">
        <f>A212+1</f>
        <v>31</v>
      </c>
      <c r="B213" s="38">
        <v>8714200</v>
      </c>
      <c r="C213" s="89" t="s">
        <v>309</v>
      </c>
      <c r="D213" s="49" t="s">
        <v>298</v>
      </c>
      <c r="E213" s="49">
        <v>0</v>
      </c>
      <c r="F213" s="49">
        <v>10</v>
      </c>
      <c r="G213" s="40">
        <v>10</v>
      </c>
      <c r="H213" s="40"/>
      <c r="I213" s="39">
        <v>389657</v>
      </c>
      <c r="J213" s="39">
        <f t="shared" ref="J213:J218" si="3">I213*F213</f>
        <v>3896570</v>
      </c>
      <c r="M213" s="570"/>
      <c r="N213" s="570"/>
      <c r="O213" s="572"/>
      <c r="P213" s="572"/>
      <c r="Q213" s="572"/>
    </row>
    <row r="214" spans="1:17" ht="27">
      <c r="A214" s="38">
        <f t="shared" ref="A214:A218" si="4">A213+1</f>
        <v>32</v>
      </c>
      <c r="B214" s="38">
        <v>8714200</v>
      </c>
      <c r="C214" s="89" t="s">
        <v>310</v>
      </c>
      <c r="D214" s="49" t="s">
        <v>298</v>
      </c>
      <c r="E214" s="49">
        <v>0</v>
      </c>
      <c r="F214" s="49">
        <v>13</v>
      </c>
      <c r="G214" s="40">
        <v>13</v>
      </c>
      <c r="H214" s="40"/>
      <c r="I214" s="39">
        <v>389657</v>
      </c>
      <c r="J214" s="39">
        <f t="shared" si="3"/>
        <v>5065541</v>
      </c>
      <c r="M214" s="570"/>
      <c r="N214" s="570"/>
      <c r="O214" s="572"/>
      <c r="P214" s="572"/>
      <c r="Q214" s="572"/>
    </row>
    <row r="215" spans="1:17" ht="40.5" customHeight="1">
      <c r="A215" s="38">
        <f t="shared" si="4"/>
        <v>33</v>
      </c>
      <c r="B215" s="38">
        <v>8714200</v>
      </c>
      <c r="C215" s="89" t="s">
        <v>311</v>
      </c>
      <c r="D215" s="49" t="s">
        <v>304</v>
      </c>
      <c r="E215" s="49">
        <v>0</v>
      </c>
      <c r="F215" s="49">
        <v>10</v>
      </c>
      <c r="G215" s="40">
        <v>10</v>
      </c>
      <c r="H215" s="40"/>
      <c r="I215" s="39">
        <v>389657</v>
      </c>
      <c r="J215" s="39">
        <f t="shared" si="3"/>
        <v>3896570</v>
      </c>
      <c r="M215" s="570"/>
      <c r="N215" s="570"/>
      <c r="O215" s="572"/>
      <c r="P215" s="572"/>
      <c r="Q215" s="572"/>
    </row>
    <row r="216" spans="1:17" s="93" customFormat="1" ht="27">
      <c r="A216" s="38">
        <f t="shared" si="4"/>
        <v>34</v>
      </c>
      <c r="B216" s="38">
        <v>8714200</v>
      </c>
      <c r="C216" s="89" t="s">
        <v>312</v>
      </c>
      <c r="D216" s="49" t="s">
        <v>304</v>
      </c>
      <c r="E216" s="49">
        <v>0</v>
      </c>
      <c r="F216" s="49">
        <v>10</v>
      </c>
      <c r="G216" s="40">
        <v>10</v>
      </c>
      <c r="H216" s="40"/>
      <c r="I216" s="39">
        <v>389657</v>
      </c>
      <c r="J216" s="39">
        <f t="shared" si="3"/>
        <v>3896570</v>
      </c>
    </row>
    <row r="217" spans="1:17" ht="27">
      <c r="A217" s="38">
        <f t="shared" si="4"/>
        <v>35</v>
      </c>
      <c r="B217" s="38">
        <v>8714200</v>
      </c>
      <c r="C217" s="89" t="s">
        <v>313</v>
      </c>
      <c r="D217" s="49" t="s">
        <v>304</v>
      </c>
      <c r="E217" s="49">
        <v>0</v>
      </c>
      <c r="F217" s="49">
        <v>10</v>
      </c>
      <c r="G217" s="40">
        <v>10</v>
      </c>
      <c r="H217" s="40"/>
      <c r="I217" s="39">
        <v>389657</v>
      </c>
      <c r="J217" s="39">
        <f t="shared" si="3"/>
        <v>3896570</v>
      </c>
    </row>
    <row r="218" spans="1:17" ht="27">
      <c r="A218" s="38">
        <f t="shared" si="4"/>
        <v>36</v>
      </c>
      <c r="B218" s="38">
        <v>8714200</v>
      </c>
      <c r="C218" s="89" t="s">
        <v>314</v>
      </c>
      <c r="D218" s="49" t="s">
        <v>304</v>
      </c>
      <c r="E218" s="49">
        <v>0</v>
      </c>
      <c r="F218" s="49">
        <v>10</v>
      </c>
      <c r="G218" s="40">
        <v>10</v>
      </c>
      <c r="H218" s="40"/>
      <c r="I218" s="39">
        <v>389657</v>
      </c>
      <c r="J218" s="39">
        <f t="shared" si="3"/>
        <v>3896570</v>
      </c>
    </row>
    <row r="219" spans="1:17" ht="40.5">
      <c r="A219" s="38">
        <f t="shared" ref="A219:A232" si="5">A218+1</f>
        <v>37</v>
      </c>
      <c r="B219" s="38">
        <v>8714200</v>
      </c>
      <c r="C219" s="89" t="s">
        <v>402</v>
      </c>
      <c r="D219" s="49" t="s">
        <v>304</v>
      </c>
      <c r="E219" s="49">
        <v>0</v>
      </c>
      <c r="F219" s="49">
        <v>6</v>
      </c>
      <c r="G219" s="40">
        <v>6</v>
      </c>
      <c r="H219" s="40"/>
      <c r="I219" s="39">
        <v>389657</v>
      </c>
      <c r="J219" s="39">
        <f t="shared" ref="J219:J226" si="6">I219*F219</f>
        <v>2337942</v>
      </c>
    </row>
    <row r="220" spans="1:17" ht="40.5">
      <c r="A220" s="38">
        <f t="shared" si="5"/>
        <v>38</v>
      </c>
      <c r="B220" s="38">
        <v>8714200</v>
      </c>
      <c r="C220" s="89" t="s">
        <v>403</v>
      </c>
      <c r="D220" s="49" t="s">
        <v>304</v>
      </c>
      <c r="E220" s="49">
        <v>0</v>
      </c>
      <c r="F220" s="49">
        <v>2</v>
      </c>
      <c r="G220" s="40">
        <v>2</v>
      </c>
      <c r="H220" s="40"/>
      <c r="I220" s="39">
        <v>389657</v>
      </c>
      <c r="J220" s="39">
        <f t="shared" si="6"/>
        <v>779314</v>
      </c>
    </row>
    <row r="221" spans="1:17" ht="40.5">
      <c r="A221" s="38">
        <f t="shared" si="5"/>
        <v>39</v>
      </c>
      <c r="B221" s="38">
        <v>8714200</v>
      </c>
      <c r="C221" s="89" t="s">
        <v>404</v>
      </c>
      <c r="D221" s="49" t="s">
        <v>304</v>
      </c>
      <c r="E221" s="49">
        <v>0</v>
      </c>
      <c r="F221" s="49">
        <v>6</v>
      </c>
      <c r="G221" s="40">
        <v>6</v>
      </c>
      <c r="H221" s="40"/>
      <c r="I221" s="39">
        <v>389657</v>
      </c>
      <c r="J221" s="39">
        <f t="shared" si="6"/>
        <v>2337942</v>
      </c>
    </row>
    <row r="222" spans="1:17" ht="40.5">
      <c r="A222" s="38">
        <f t="shared" si="5"/>
        <v>40</v>
      </c>
      <c r="B222" s="38">
        <v>8714200</v>
      </c>
      <c r="C222" s="89" t="s">
        <v>405</v>
      </c>
      <c r="D222" s="49" t="s">
        <v>304</v>
      </c>
      <c r="E222" s="49">
        <v>0</v>
      </c>
      <c r="F222" s="49">
        <v>6</v>
      </c>
      <c r="G222" s="40">
        <v>6</v>
      </c>
      <c r="H222" s="40"/>
      <c r="I222" s="39">
        <v>389657</v>
      </c>
      <c r="J222" s="39">
        <f t="shared" si="6"/>
        <v>2337942</v>
      </c>
    </row>
    <row r="223" spans="1:17" ht="40.5">
      <c r="A223" s="38">
        <f t="shared" si="5"/>
        <v>41</v>
      </c>
      <c r="B223" s="38">
        <v>8714200</v>
      </c>
      <c r="C223" s="89" t="s">
        <v>406</v>
      </c>
      <c r="D223" s="49" t="s">
        <v>304</v>
      </c>
      <c r="E223" s="49">
        <v>0</v>
      </c>
      <c r="F223" s="49">
        <v>6</v>
      </c>
      <c r="G223" s="40">
        <v>6</v>
      </c>
      <c r="H223" s="40"/>
      <c r="I223" s="39">
        <v>389657</v>
      </c>
      <c r="J223" s="39">
        <f t="shared" si="6"/>
        <v>2337942</v>
      </c>
    </row>
    <row r="224" spans="1:17" ht="40.5">
      <c r="A224" s="38">
        <f t="shared" si="5"/>
        <v>42</v>
      </c>
      <c r="B224" s="38">
        <v>8714200</v>
      </c>
      <c r="C224" s="89" t="s">
        <v>407</v>
      </c>
      <c r="D224" s="49" t="s">
        <v>304</v>
      </c>
      <c r="E224" s="49">
        <v>0</v>
      </c>
      <c r="F224" s="49">
        <v>2</v>
      </c>
      <c r="G224" s="40">
        <v>2</v>
      </c>
      <c r="H224" s="40"/>
      <c r="I224" s="39">
        <v>389657</v>
      </c>
      <c r="J224" s="39">
        <f t="shared" si="6"/>
        <v>779314</v>
      </c>
    </row>
    <row r="225" spans="1:15" ht="27">
      <c r="A225" s="38">
        <f t="shared" si="5"/>
        <v>43</v>
      </c>
      <c r="B225" s="38">
        <v>8714200</v>
      </c>
      <c r="C225" s="89" t="s">
        <v>408</v>
      </c>
      <c r="D225" s="49" t="s">
        <v>304</v>
      </c>
      <c r="E225" s="49">
        <v>0</v>
      </c>
      <c r="F225" s="49">
        <v>6</v>
      </c>
      <c r="G225" s="40">
        <v>6</v>
      </c>
      <c r="H225" s="40"/>
      <c r="I225" s="39">
        <v>389657</v>
      </c>
      <c r="J225" s="39">
        <f t="shared" si="6"/>
        <v>2337942</v>
      </c>
    </row>
    <row r="226" spans="1:15" ht="27">
      <c r="A226" s="38">
        <f t="shared" si="5"/>
        <v>44</v>
      </c>
      <c r="B226" s="38">
        <v>8714200</v>
      </c>
      <c r="C226" s="89" t="s">
        <v>409</v>
      </c>
      <c r="D226" s="49" t="s">
        <v>304</v>
      </c>
      <c r="E226" s="49">
        <v>0</v>
      </c>
      <c r="F226" s="49">
        <v>6</v>
      </c>
      <c r="G226" s="40">
        <v>6</v>
      </c>
      <c r="H226" s="40"/>
      <c r="I226" s="39">
        <v>389657</v>
      </c>
      <c r="J226" s="39">
        <f t="shared" si="6"/>
        <v>2337942</v>
      </c>
    </row>
    <row r="227" spans="1:15" ht="27">
      <c r="A227" s="38">
        <f t="shared" si="5"/>
        <v>45</v>
      </c>
      <c r="B227" s="38">
        <v>8714200</v>
      </c>
      <c r="C227" s="89" t="s">
        <v>410</v>
      </c>
      <c r="D227" s="49" t="s">
        <v>304</v>
      </c>
      <c r="E227" s="49">
        <v>0</v>
      </c>
      <c r="F227" s="49">
        <v>6</v>
      </c>
      <c r="G227" s="40">
        <v>6</v>
      </c>
      <c r="H227" s="40"/>
      <c r="I227" s="168"/>
      <c r="J227" s="168"/>
    </row>
    <row r="228" spans="1:15" ht="27">
      <c r="A228" s="38">
        <f t="shared" si="5"/>
        <v>46</v>
      </c>
      <c r="B228" s="38">
        <v>8714200</v>
      </c>
      <c r="C228" s="89" t="s">
        <v>411</v>
      </c>
      <c r="D228" s="49" t="s">
        <v>304</v>
      </c>
      <c r="E228" s="49">
        <v>0</v>
      </c>
      <c r="F228" s="49">
        <v>6</v>
      </c>
      <c r="G228" s="40">
        <v>6</v>
      </c>
      <c r="H228" s="40"/>
      <c r="I228" s="168"/>
      <c r="J228" s="168"/>
    </row>
    <row r="229" spans="1:15" ht="27">
      <c r="A229" s="38">
        <f t="shared" si="5"/>
        <v>47</v>
      </c>
      <c r="B229" s="38">
        <v>8714200</v>
      </c>
      <c r="C229" s="89" t="s">
        <v>412</v>
      </c>
      <c r="D229" s="49" t="s">
        <v>304</v>
      </c>
      <c r="E229" s="49">
        <v>0</v>
      </c>
      <c r="F229" s="49">
        <v>6</v>
      </c>
      <c r="G229" s="40">
        <v>6</v>
      </c>
      <c r="H229" s="40"/>
      <c r="I229" s="168"/>
      <c r="J229" s="168"/>
    </row>
    <row r="230" spans="1:15" ht="27">
      <c r="A230" s="38">
        <f t="shared" si="5"/>
        <v>48</v>
      </c>
      <c r="B230" s="38">
        <v>8714200</v>
      </c>
      <c r="C230" s="89" t="s">
        <v>413</v>
      </c>
      <c r="D230" s="49" t="s">
        <v>304</v>
      </c>
      <c r="E230" s="49">
        <v>0</v>
      </c>
      <c r="F230" s="49">
        <v>6</v>
      </c>
      <c r="G230" s="40">
        <v>6</v>
      </c>
      <c r="H230" s="40"/>
      <c r="I230" s="168"/>
      <c r="J230" s="168"/>
    </row>
    <row r="231" spans="1:15" ht="40.5">
      <c r="A231" s="38">
        <f t="shared" si="5"/>
        <v>49</v>
      </c>
      <c r="B231" s="38">
        <v>8714200</v>
      </c>
      <c r="C231" s="89" t="s">
        <v>414</v>
      </c>
      <c r="D231" s="49" t="s">
        <v>304</v>
      </c>
      <c r="E231" s="49">
        <v>0</v>
      </c>
      <c r="F231" s="49">
        <v>2</v>
      </c>
      <c r="G231" s="40">
        <v>2</v>
      </c>
      <c r="H231" s="40"/>
      <c r="I231" s="168"/>
      <c r="J231" s="168"/>
    </row>
    <row r="232" spans="1:15" ht="27">
      <c r="A232" s="38">
        <f t="shared" si="5"/>
        <v>50</v>
      </c>
      <c r="B232" s="38">
        <v>8714200</v>
      </c>
      <c r="C232" s="89" t="s">
        <v>415</v>
      </c>
      <c r="D232" s="49" t="s">
        <v>304</v>
      </c>
      <c r="E232" s="49">
        <v>0</v>
      </c>
      <c r="F232" s="49">
        <v>2</v>
      </c>
      <c r="G232" s="40">
        <v>2</v>
      </c>
      <c r="H232" s="40"/>
      <c r="I232" s="168"/>
      <c r="J232" s="168"/>
    </row>
    <row r="233" spans="1:15" ht="15.75" thickBot="1">
      <c r="A233" s="41"/>
      <c r="B233" s="41"/>
      <c r="C233" s="90"/>
      <c r="D233" s="91"/>
      <c r="E233" s="91"/>
      <c r="F233" s="91"/>
      <c r="G233" s="42"/>
      <c r="H233" s="42"/>
      <c r="I233" s="92"/>
      <c r="J233" s="92"/>
    </row>
    <row r="234" spans="1:15" ht="15.75" thickBot="1">
      <c r="A234" s="178" t="s">
        <v>315</v>
      </c>
      <c r="B234" s="179"/>
      <c r="C234" s="179"/>
      <c r="D234" s="179"/>
      <c r="E234" s="179"/>
      <c r="F234" s="179"/>
      <c r="G234" s="179"/>
      <c r="H234" s="179"/>
      <c r="I234" s="179"/>
      <c r="J234" s="180">
        <f>+H210+H195+H176+H165+H159+H152+H147</f>
        <v>61625600</v>
      </c>
    </row>
    <row r="235" spans="1:15">
      <c r="A235" s="5"/>
      <c r="B235" s="5"/>
      <c r="C235" s="5"/>
      <c r="D235" s="5"/>
      <c r="E235" s="5"/>
      <c r="F235" s="5"/>
      <c r="G235" s="5"/>
      <c r="H235" s="5"/>
      <c r="I235" s="5"/>
      <c r="J235" s="5"/>
    </row>
    <row r="236" spans="1:15" s="66" customFormat="1">
      <c r="A236" s="599" t="s">
        <v>290</v>
      </c>
      <c r="B236" s="599"/>
      <c r="C236" s="599"/>
      <c r="D236" s="599"/>
      <c r="E236" s="599"/>
      <c r="F236" s="599"/>
      <c r="G236" s="599"/>
      <c r="H236" s="599"/>
      <c r="I236" s="599"/>
      <c r="J236" s="599"/>
    </row>
    <row r="237" spans="1:15" s="66" customFormat="1" ht="24.75" customHeight="1">
      <c r="A237" s="652" t="s">
        <v>21</v>
      </c>
      <c r="B237" s="653"/>
      <c r="C237" s="653"/>
      <c r="D237" s="653"/>
      <c r="E237" s="653"/>
      <c r="F237" s="653"/>
      <c r="G237" s="653"/>
      <c r="H237" s="653"/>
      <c r="I237" s="653"/>
      <c r="J237" s="653"/>
    </row>
    <row r="238" spans="1:15" s="66" customFormat="1">
      <c r="A238" s="563" t="s">
        <v>57</v>
      </c>
      <c r="B238" s="563"/>
      <c r="C238" s="563"/>
      <c r="D238" s="563"/>
      <c r="E238" s="563"/>
      <c r="F238" s="563"/>
      <c r="G238" s="563"/>
      <c r="H238" s="563"/>
      <c r="I238" s="563"/>
      <c r="J238" s="563"/>
      <c r="K238" s="98"/>
      <c r="L238" s="98"/>
      <c r="M238" s="98"/>
      <c r="N238" s="98"/>
      <c r="O238" s="98"/>
    </row>
    <row r="239" spans="1:15" s="66" customFormat="1">
      <c r="A239" s="102"/>
      <c r="B239" s="102"/>
      <c r="C239" s="102"/>
      <c r="D239" s="102"/>
      <c r="E239" s="102"/>
      <c r="F239" s="102"/>
      <c r="G239" s="102"/>
      <c r="H239" s="102"/>
      <c r="I239" s="102"/>
      <c r="J239" s="102"/>
    </row>
    <row r="240" spans="1:15" s="66" customFormat="1">
      <c r="A240" s="563" t="s">
        <v>316</v>
      </c>
      <c r="B240" s="563"/>
      <c r="C240" s="563"/>
      <c r="D240" s="563"/>
      <c r="E240" s="563"/>
      <c r="F240" s="563"/>
      <c r="G240" s="563"/>
      <c r="H240" s="563"/>
      <c r="I240" s="563"/>
      <c r="J240" s="563"/>
    </row>
    <row r="241" spans="1:10" s="66" customFormat="1">
      <c r="A241" s="96"/>
      <c r="B241" s="96"/>
      <c r="C241" s="96"/>
      <c r="D241" s="97"/>
      <c r="E241" s="97"/>
      <c r="F241" s="96"/>
      <c r="G241" s="98"/>
      <c r="H241" s="98"/>
      <c r="I241" s="98"/>
      <c r="J241" s="98"/>
    </row>
    <row r="242" spans="1:10">
      <c r="A242" s="666" t="s">
        <v>317</v>
      </c>
      <c r="B242" s="666"/>
      <c r="C242" s="666"/>
      <c r="D242" s="666"/>
      <c r="E242" s="666"/>
      <c r="F242" s="666"/>
      <c r="G242" s="666"/>
      <c r="H242" s="666"/>
      <c r="I242" s="666"/>
      <c r="J242" s="666"/>
    </row>
    <row r="243" spans="1:10">
      <c r="A243" s="565" t="s">
        <v>39</v>
      </c>
      <c r="B243" s="565"/>
      <c r="C243" s="565"/>
      <c r="D243" s="565" t="s">
        <v>40</v>
      </c>
      <c r="E243" s="565"/>
      <c r="F243" s="565"/>
      <c r="G243" s="565"/>
      <c r="H243" s="565" t="s">
        <v>26</v>
      </c>
      <c r="I243" s="565"/>
      <c r="J243" s="565"/>
    </row>
    <row r="244" spans="1:10">
      <c r="A244" s="565" t="s">
        <v>86</v>
      </c>
      <c r="B244" s="565"/>
      <c r="C244" s="565"/>
      <c r="D244" s="566" t="s">
        <v>85</v>
      </c>
      <c r="E244" s="566"/>
      <c r="F244" s="566"/>
      <c r="G244" s="566"/>
      <c r="H244" s="567">
        <v>11000000</v>
      </c>
      <c r="I244" s="568"/>
      <c r="J244" s="568"/>
    </row>
    <row r="245" spans="1:10" ht="40.5">
      <c r="A245" s="37" t="s">
        <v>41</v>
      </c>
      <c r="B245" s="54" t="s">
        <v>42</v>
      </c>
      <c r="C245" s="54" t="s">
        <v>43</v>
      </c>
      <c r="D245" s="54" t="s">
        <v>44</v>
      </c>
      <c r="E245" s="54" t="s">
        <v>45</v>
      </c>
      <c r="F245" s="54" t="s">
        <v>46</v>
      </c>
      <c r="G245" s="54" t="s">
        <v>47</v>
      </c>
      <c r="H245" s="54" t="s">
        <v>48</v>
      </c>
      <c r="I245" s="54" t="s">
        <v>49</v>
      </c>
      <c r="J245" s="54" t="s">
        <v>50</v>
      </c>
    </row>
    <row r="246" spans="1:10">
      <c r="A246" s="38">
        <v>51</v>
      </c>
      <c r="B246" s="49">
        <v>64241</v>
      </c>
      <c r="C246" s="88" t="s">
        <v>489</v>
      </c>
      <c r="D246" s="49"/>
      <c r="E246" s="49">
        <v>0</v>
      </c>
      <c r="F246" s="49">
        <v>1</v>
      </c>
      <c r="G246" s="49">
        <v>1</v>
      </c>
      <c r="H246" s="49">
        <v>78111500</v>
      </c>
      <c r="I246" s="39">
        <v>234504</v>
      </c>
      <c r="J246" s="39">
        <f>I246*F246</f>
        <v>234504</v>
      </c>
    </row>
    <row r="247" spans="1:10">
      <c r="A247" s="38">
        <f>A246+1</f>
        <v>52</v>
      </c>
      <c r="B247" s="49">
        <v>64241</v>
      </c>
      <c r="C247" s="88" t="s">
        <v>493</v>
      </c>
      <c r="D247" s="49"/>
      <c r="E247" s="49">
        <v>0</v>
      </c>
      <c r="F247" s="49">
        <v>1</v>
      </c>
      <c r="G247" s="49">
        <v>1</v>
      </c>
      <c r="H247" s="49">
        <v>78111500</v>
      </c>
      <c r="I247" s="39">
        <v>234504</v>
      </c>
      <c r="J247" s="39">
        <f t="shared" ref="J247:J253" si="7">I247*F247</f>
        <v>234504</v>
      </c>
    </row>
    <row r="248" spans="1:10">
      <c r="A248" s="38">
        <f t="shared" ref="A248:A265" si="8">A247+1</f>
        <v>53</v>
      </c>
      <c r="B248" s="49">
        <v>64241</v>
      </c>
      <c r="C248" s="88" t="s">
        <v>490</v>
      </c>
      <c r="D248" s="49"/>
      <c r="E248" s="49">
        <v>0</v>
      </c>
      <c r="F248" s="49">
        <v>1</v>
      </c>
      <c r="G248" s="49">
        <v>1</v>
      </c>
      <c r="H248" s="49">
        <v>78111500</v>
      </c>
      <c r="I248" s="39">
        <v>234504</v>
      </c>
      <c r="J248" s="39">
        <f t="shared" si="7"/>
        <v>234504</v>
      </c>
    </row>
    <row r="249" spans="1:10">
      <c r="A249" s="38">
        <f t="shared" si="8"/>
        <v>54</v>
      </c>
      <c r="B249" s="49">
        <v>64241</v>
      </c>
      <c r="C249" s="88" t="s">
        <v>491</v>
      </c>
      <c r="D249" s="49"/>
      <c r="E249" s="49">
        <v>0</v>
      </c>
      <c r="F249" s="49">
        <v>1</v>
      </c>
      <c r="G249" s="49">
        <v>1</v>
      </c>
      <c r="H249" s="49">
        <v>78111500</v>
      </c>
      <c r="I249" s="39">
        <v>234504</v>
      </c>
      <c r="J249" s="39">
        <f t="shared" si="7"/>
        <v>234504</v>
      </c>
    </row>
    <row r="250" spans="1:10">
      <c r="A250" s="38">
        <f t="shared" si="8"/>
        <v>55</v>
      </c>
      <c r="B250" s="49">
        <v>64241</v>
      </c>
      <c r="C250" s="88" t="s">
        <v>492</v>
      </c>
      <c r="D250" s="49"/>
      <c r="E250" s="49">
        <v>0</v>
      </c>
      <c r="F250" s="49">
        <v>1</v>
      </c>
      <c r="G250" s="49">
        <v>1</v>
      </c>
      <c r="H250" s="49">
        <v>78111500</v>
      </c>
      <c r="I250" s="39">
        <v>234504</v>
      </c>
      <c r="J250" s="39">
        <f t="shared" si="7"/>
        <v>234504</v>
      </c>
    </row>
    <row r="251" spans="1:10">
      <c r="A251" s="38">
        <f t="shared" si="8"/>
        <v>56</v>
      </c>
      <c r="B251" s="49">
        <v>64241</v>
      </c>
      <c r="C251" s="88" t="s">
        <v>494</v>
      </c>
      <c r="D251" s="49"/>
      <c r="E251" s="49">
        <v>0</v>
      </c>
      <c r="F251" s="49">
        <v>1</v>
      </c>
      <c r="G251" s="49">
        <v>1</v>
      </c>
      <c r="H251" s="49">
        <v>78111500</v>
      </c>
      <c r="I251" s="39">
        <v>234504</v>
      </c>
      <c r="J251" s="39">
        <f t="shared" si="7"/>
        <v>234504</v>
      </c>
    </row>
    <row r="252" spans="1:10">
      <c r="A252" s="38">
        <f t="shared" si="8"/>
        <v>57</v>
      </c>
      <c r="B252" s="49">
        <v>64241</v>
      </c>
      <c r="C252" s="88" t="s">
        <v>495</v>
      </c>
      <c r="D252" s="49"/>
      <c r="E252" s="49">
        <v>0</v>
      </c>
      <c r="F252" s="49">
        <v>1</v>
      </c>
      <c r="G252" s="49">
        <v>1</v>
      </c>
      <c r="H252" s="49">
        <v>78111500</v>
      </c>
      <c r="I252" s="39">
        <v>234504</v>
      </c>
      <c r="J252" s="39">
        <f t="shared" si="7"/>
        <v>234504</v>
      </c>
    </row>
    <row r="253" spans="1:10">
      <c r="A253" s="38">
        <f t="shared" si="8"/>
        <v>58</v>
      </c>
      <c r="B253" s="49">
        <v>64241</v>
      </c>
      <c r="C253" s="88" t="s">
        <v>496</v>
      </c>
      <c r="D253" s="49"/>
      <c r="E253" s="49">
        <v>0</v>
      </c>
      <c r="F253" s="49">
        <v>1</v>
      </c>
      <c r="G253" s="49">
        <v>1</v>
      </c>
      <c r="H253" s="49">
        <v>78111500</v>
      </c>
      <c r="I253" s="39">
        <v>234504</v>
      </c>
      <c r="J253" s="39">
        <f t="shared" si="7"/>
        <v>234504</v>
      </c>
    </row>
    <row r="254" spans="1:10">
      <c r="A254" s="38">
        <f t="shared" si="8"/>
        <v>59</v>
      </c>
      <c r="B254" s="49">
        <v>64241</v>
      </c>
      <c r="C254" s="88" t="s">
        <v>497</v>
      </c>
      <c r="D254" s="49"/>
      <c r="E254" s="49">
        <v>0</v>
      </c>
      <c r="F254" s="49">
        <v>1</v>
      </c>
      <c r="G254" s="49">
        <v>1</v>
      </c>
      <c r="H254" s="49">
        <v>78111500</v>
      </c>
      <c r="I254" s="39">
        <v>234504</v>
      </c>
      <c r="J254" s="39">
        <f>I254*F254</f>
        <v>234504</v>
      </c>
    </row>
    <row r="255" spans="1:10">
      <c r="A255" s="38">
        <f t="shared" si="8"/>
        <v>60</v>
      </c>
      <c r="B255" s="49">
        <v>64241</v>
      </c>
      <c r="C255" s="88" t="s">
        <v>498</v>
      </c>
      <c r="D255" s="49"/>
      <c r="E255" s="49">
        <v>0</v>
      </c>
      <c r="F255" s="49">
        <v>1</v>
      </c>
      <c r="G255" s="49">
        <v>1</v>
      </c>
      <c r="H255" s="49">
        <v>78111500</v>
      </c>
      <c r="I255" s="39">
        <v>234504</v>
      </c>
      <c r="J255" s="39">
        <f t="shared" ref="J255" si="9">I255*F255</f>
        <v>234504</v>
      </c>
    </row>
    <row r="256" spans="1:10">
      <c r="A256" s="38">
        <f t="shared" si="8"/>
        <v>61</v>
      </c>
      <c r="B256" s="49">
        <v>64241</v>
      </c>
      <c r="C256" s="88" t="s">
        <v>499</v>
      </c>
      <c r="D256" s="49"/>
      <c r="E256" s="49">
        <v>0</v>
      </c>
      <c r="F256" s="49">
        <v>1</v>
      </c>
      <c r="G256" s="49">
        <v>1</v>
      </c>
      <c r="H256" s="49">
        <v>78111500</v>
      </c>
      <c r="I256" s="39">
        <v>234504</v>
      </c>
      <c r="J256" s="39">
        <f>I256*F256</f>
        <v>234504</v>
      </c>
    </row>
    <row r="257" spans="1:10">
      <c r="A257" s="38">
        <f t="shared" si="8"/>
        <v>62</v>
      </c>
      <c r="B257" s="49">
        <v>64241</v>
      </c>
      <c r="C257" s="88" t="s">
        <v>500</v>
      </c>
      <c r="D257" s="49"/>
      <c r="E257" s="49">
        <v>0</v>
      </c>
      <c r="F257" s="49">
        <v>1</v>
      </c>
      <c r="G257" s="49">
        <v>1</v>
      </c>
      <c r="H257" s="49">
        <v>78111500</v>
      </c>
      <c r="I257" s="39">
        <v>234504</v>
      </c>
      <c r="J257" s="39">
        <f t="shared" ref="J257:J263" si="10">I257*F257</f>
        <v>234504</v>
      </c>
    </row>
    <row r="258" spans="1:10">
      <c r="A258" s="38">
        <f t="shared" si="8"/>
        <v>63</v>
      </c>
      <c r="B258" s="49">
        <v>64241</v>
      </c>
      <c r="C258" s="88" t="s">
        <v>501</v>
      </c>
      <c r="D258" s="49"/>
      <c r="E258" s="49">
        <v>0</v>
      </c>
      <c r="F258" s="49">
        <v>1</v>
      </c>
      <c r="G258" s="49">
        <v>1</v>
      </c>
      <c r="H258" s="49">
        <v>78111500</v>
      </c>
      <c r="I258" s="39">
        <v>234504</v>
      </c>
      <c r="J258" s="39">
        <f t="shared" si="10"/>
        <v>234504</v>
      </c>
    </row>
    <row r="259" spans="1:10">
      <c r="A259" s="38">
        <f t="shared" si="8"/>
        <v>64</v>
      </c>
      <c r="B259" s="49">
        <v>64241</v>
      </c>
      <c r="C259" s="88" t="s">
        <v>502</v>
      </c>
      <c r="D259" s="49"/>
      <c r="E259" s="49">
        <v>0</v>
      </c>
      <c r="F259" s="49">
        <v>1</v>
      </c>
      <c r="G259" s="49">
        <v>1</v>
      </c>
      <c r="H259" s="49">
        <v>78111500</v>
      </c>
      <c r="I259" s="39">
        <v>234504</v>
      </c>
      <c r="J259" s="39">
        <f t="shared" si="10"/>
        <v>234504</v>
      </c>
    </row>
    <row r="260" spans="1:10">
      <c r="A260" s="38">
        <f t="shared" si="8"/>
        <v>65</v>
      </c>
      <c r="B260" s="49">
        <v>64241</v>
      </c>
      <c r="C260" s="88" t="s">
        <v>503</v>
      </c>
      <c r="D260" s="49"/>
      <c r="E260" s="49">
        <v>0</v>
      </c>
      <c r="F260" s="49">
        <v>1</v>
      </c>
      <c r="G260" s="49">
        <v>1</v>
      </c>
      <c r="H260" s="49">
        <v>78111500</v>
      </c>
      <c r="I260" s="39">
        <v>234504</v>
      </c>
      <c r="J260" s="39">
        <f t="shared" si="10"/>
        <v>234504</v>
      </c>
    </row>
    <row r="261" spans="1:10">
      <c r="A261" s="38">
        <f t="shared" si="8"/>
        <v>66</v>
      </c>
      <c r="B261" s="49">
        <v>64241</v>
      </c>
      <c r="C261" s="88" t="s">
        <v>504</v>
      </c>
      <c r="D261" s="49"/>
      <c r="E261" s="49">
        <v>0</v>
      </c>
      <c r="F261" s="49">
        <v>1</v>
      </c>
      <c r="G261" s="49">
        <v>1</v>
      </c>
      <c r="H261" s="49">
        <v>78111500</v>
      </c>
      <c r="I261" s="39">
        <v>234504</v>
      </c>
      <c r="J261" s="39">
        <f t="shared" si="10"/>
        <v>234504</v>
      </c>
    </row>
    <row r="262" spans="1:10">
      <c r="A262" s="38">
        <f t="shared" si="8"/>
        <v>67</v>
      </c>
      <c r="B262" s="49">
        <v>64241</v>
      </c>
      <c r="C262" s="88" t="s">
        <v>505</v>
      </c>
      <c r="D262" s="49"/>
      <c r="E262" s="49">
        <v>0</v>
      </c>
      <c r="F262" s="49">
        <v>1</v>
      </c>
      <c r="G262" s="49">
        <v>1</v>
      </c>
      <c r="H262" s="49">
        <v>78111500</v>
      </c>
      <c r="I262" s="39">
        <v>234504</v>
      </c>
      <c r="J262" s="39">
        <f t="shared" si="10"/>
        <v>234504</v>
      </c>
    </row>
    <row r="263" spans="1:10">
      <c r="A263" s="38">
        <f t="shared" si="8"/>
        <v>68</v>
      </c>
      <c r="B263" s="49">
        <v>64241</v>
      </c>
      <c r="C263" s="88" t="s">
        <v>506</v>
      </c>
      <c r="D263" s="49"/>
      <c r="E263" s="49">
        <v>0</v>
      </c>
      <c r="F263" s="49">
        <v>1</v>
      </c>
      <c r="G263" s="49">
        <v>1</v>
      </c>
      <c r="H263" s="49">
        <v>78111500</v>
      </c>
      <c r="I263" s="39">
        <v>234504</v>
      </c>
      <c r="J263" s="39">
        <f t="shared" si="10"/>
        <v>234504</v>
      </c>
    </row>
    <row r="264" spans="1:10">
      <c r="A264" s="38">
        <f t="shared" si="8"/>
        <v>69</v>
      </c>
      <c r="B264" s="49">
        <v>64241</v>
      </c>
      <c r="C264" s="88" t="s">
        <v>507</v>
      </c>
      <c r="D264" s="49"/>
      <c r="E264" s="49">
        <v>0</v>
      </c>
      <c r="F264" s="49">
        <v>1</v>
      </c>
      <c r="G264" s="49">
        <v>1</v>
      </c>
      <c r="H264" s="49">
        <v>78111500</v>
      </c>
      <c r="I264" s="39">
        <v>234504</v>
      </c>
      <c r="J264" s="39">
        <f>I264*F264</f>
        <v>234504</v>
      </c>
    </row>
    <row r="265" spans="1:10">
      <c r="A265" s="38">
        <f t="shared" si="8"/>
        <v>70</v>
      </c>
      <c r="B265" s="49">
        <v>64241</v>
      </c>
      <c r="C265" s="88" t="s">
        <v>508</v>
      </c>
      <c r="D265" s="49"/>
      <c r="E265" s="49">
        <v>0</v>
      </c>
      <c r="F265" s="49">
        <v>1</v>
      </c>
      <c r="G265" s="49">
        <v>1</v>
      </c>
      <c r="H265" s="49">
        <v>78111500</v>
      </c>
      <c r="I265" s="39">
        <v>234504</v>
      </c>
      <c r="J265" s="39">
        <f t="shared" ref="J265" si="11">I265*F265</f>
        <v>234504</v>
      </c>
    </row>
    <row r="266" spans="1:10">
      <c r="A266" s="41"/>
      <c r="B266" s="91"/>
      <c r="C266" s="94"/>
      <c r="D266" s="91"/>
      <c r="E266" s="91"/>
      <c r="F266" s="91"/>
      <c r="G266" s="91"/>
      <c r="H266" s="91"/>
      <c r="I266" s="92"/>
      <c r="J266" s="92"/>
    </row>
    <row r="267" spans="1:10">
      <c r="A267" s="565" t="s">
        <v>39</v>
      </c>
      <c r="B267" s="565"/>
      <c r="C267" s="565"/>
      <c r="D267" s="565" t="s">
        <v>40</v>
      </c>
      <c r="E267" s="565"/>
      <c r="F267" s="565"/>
      <c r="G267" s="565"/>
      <c r="H267" s="565" t="s">
        <v>26</v>
      </c>
      <c r="I267" s="565"/>
      <c r="J267" s="565"/>
    </row>
    <row r="268" spans="1:10">
      <c r="A268" s="565" t="s">
        <v>86</v>
      </c>
      <c r="B268" s="565"/>
      <c r="C268" s="565"/>
      <c r="D268" s="566" t="s">
        <v>85</v>
      </c>
      <c r="E268" s="566"/>
      <c r="F268" s="566"/>
      <c r="G268" s="566"/>
      <c r="H268" s="567">
        <v>25000000</v>
      </c>
      <c r="I268" s="568"/>
      <c r="J268" s="568"/>
    </row>
    <row r="269" spans="1:10" ht="40.5">
      <c r="A269" s="37" t="s">
        <v>41</v>
      </c>
      <c r="B269" s="54" t="s">
        <v>42</v>
      </c>
      <c r="C269" s="54" t="s">
        <v>43</v>
      </c>
      <c r="D269" s="54" t="s">
        <v>44</v>
      </c>
      <c r="E269" s="54" t="s">
        <v>45</v>
      </c>
      <c r="F269" s="54" t="s">
        <v>46</v>
      </c>
      <c r="G269" s="54" t="s">
        <v>47</v>
      </c>
      <c r="H269" s="54" t="s">
        <v>48</v>
      </c>
      <c r="I269" s="54" t="s">
        <v>49</v>
      </c>
      <c r="J269" s="54" t="s">
        <v>50</v>
      </c>
    </row>
    <row r="270" spans="1:10">
      <c r="A270" s="38">
        <f>A265+1</f>
        <v>71</v>
      </c>
      <c r="B270" s="49">
        <v>64221</v>
      </c>
      <c r="C270" s="88" t="s">
        <v>509</v>
      </c>
      <c r="D270" s="49" t="s">
        <v>705</v>
      </c>
      <c r="E270" s="49">
        <v>0</v>
      </c>
      <c r="F270" s="49">
        <v>50</v>
      </c>
      <c r="G270" s="49">
        <v>50</v>
      </c>
      <c r="H270" s="49">
        <v>78110000</v>
      </c>
      <c r="I270" s="39">
        <v>234504</v>
      </c>
      <c r="J270" s="39">
        <f>I270*F270</f>
        <v>11725200</v>
      </c>
    </row>
    <row r="271" spans="1:10">
      <c r="A271" s="38">
        <f>A270+1</f>
        <v>72</v>
      </c>
      <c r="B271" s="49">
        <v>64221</v>
      </c>
      <c r="C271" s="88" t="s">
        <v>510</v>
      </c>
      <c r="D271" s="49" t="s">
        <v>705</v>
      </c>
      <c r="E271" s="49">
        <v>0</v>
      </c>
      <c r="F271" s="49">
        <v>50</v>
      </c>
      <c r="G271" s="49">
        <v>50</v>
      </c>
      <c r="H271" s="49">
        <v>78110000</v>
      </c>
      <c r="I271" s="39">
        <v>234504</v>
      </c>
      <c r="J271" s="39">
        <f t="shared" ref="J271:J334" si="12">I271*F271</f>
        <v>11725200</v>
      </c>
    </row>
    <row r="272" spans="1:10">
      <c r="A272" s="38">
        <f t="shared" ref="A272:A335" si="13">A271+1</f>
        <v>73</v>
      </c>
      <c r="B272" s="49">
        <v>64221</v>
      </c>
      <c r="C272" s="88" t="s">
        <v>511</v>
      </c>
      <c r="D272" s="49" t="s">
        <v>705</v>
      </c>
      <c r="E272" s="49">
        <v>0</v>
      </c>
      <c r="F272" s="49">
        <v>50</v>
      </c>
      <c r="G272" s="49">
        <v>50</v>
      </c>
      <c r="H272" s="49">
        <v>78110000</v>
      </c>
      <c r="I272" s="39">
        <v>234504</v>
      </c>
      <c r="J272" s="39">
        <f t="shared" si="12"/>
        <v>11725200</v>
      </c>
    </row>
    <row r="273" spans="1:10">
      <c r="A273" s="38">
        <f t="shared" si="13"/>
        <v>74</v>
      </c>
      <c r="B273" s="49">
        <v>64221</v>
      </c>
      <c r="C273" s="88" t="s">
        <v>512</v>
      </c>
      <c r="D273" s="49" t="s">
        <v>705</v>
      </c>
      <c r="E273" s="49">
        <v>0</v>
      </c>
      <c r="F273" s="49">
        <v>50</v>
      </c>
      <c r="G273" s="49">
        <v>50</v>
      </c>
      <c r="H273" s="49">
        <v>78110000</v>
      </c>
      <c r="I273" s="39">
        <v>234504</v>
      </c>
      <c r="J273" s="39">
        <f t="shared" si="12"/>
        <v>11725200</v>
      </c>
    </row>
    <row r="274" spans="1:10">
      <c r="A274" s="38">
        <f t="shared" si="13"/>
        <v>75</v>
      </c>
      <c r="B274" s="49">
        <v>64221</v>
      </c>
      <c r="C274" s="88" t="s">
        <v>513</v>
      </c>
      <c r="D274" s="49" t="s">
        <v>705</v>
      </c>
      <c r="E274" s="49">
        <v>0</v>
      </c>
      <c r="F274" s="49">
        <v>100</v>
      </c>
      <c r="G274" s="49">
        <v>100</v>
      </c>
      <c r="H274" s="49">
        <v>78110000</v>
      </c>
      <c r="I274" s="39">
        <v>234504</v>
      </c>
      <c r="J274" s="39">
        <f t="shared" si="12"/>
        <v>23450400</v>
      </c>
    </row>
    <row r="275" spans="1:10">
      <c r="A275" s="38">
        <f t="shared" si="13"/>
        <v>76</v>
      </c>
      <c r="B275" s="49">
        <v>64221</v>
      </c>
      <c r="C275" s="88" t="s">
        <v>514</v>
      </c>
      <c r="D275" s="49" t="s">
        <v>705</v>
      </c>
      <c r="E275" s="49">
        <v>0</v>
      </c>
      <c r="F275" s="49">
        <v>50</v>
      </c>
      <c r="G275" s="49">
        <v>50</v>
      </c>
      <c r="H275" s="49">
        <v>78110000</v>
      </c>
      <c r="I275" s="39">
        <v>234504</v>
      </c>
      <c r="J275" s="39">
        <f t="shared" si="12"/>
        <v>11725200</v>
      </c>
    </row>
    <row r="276" spans="1:10">
      <c r="A276" s="38">
        <f t="shared" si="13"/>
        <v>77</v>
      </c>
      <c r="B276" s="49">
        <v>64221</v>
      </c>
      <c r="C276" s="88" t="s">
        <v>515</v>
      </c>
      <c r="D276" s="49" t="s">
        <v>705</v>
      </c>
      <c r="E276" s="49">
        <v>0</v>
      </c>
      <c r="F276" s="49">
        <v>50</v>
      </c>
      <c r="G276" s="49">
        <v>50</v>
      </c>
      <c r="H276" s="49">
        <v>78110000</v>
      </c>
      <c r="I276" s="39">
        <v>234504</v>
      </c>
      <c r="J276" s="39">
        <f t="shared" si="12"/>
        <v>11725200</v>
      </c>
    </row>
    <row r="277" spans="1:10">
      <c r="A277" s="38">
        <f t="shared" si="13"/>
        <v>78</v>
      </c>
      <c r="B277" s="49">
        <v>64221</v>
      </c>
      <c r="C277" s="88" t="s">
        <v>516</v>
      </c>
      <c r="D277" s="49" t="s">
        <v>705</v>
      </c>
      <c r="E277" s="49">
        <v>0</v>
      </c>
      <c r="F277" s="49">
        <v>100</v>
      </c>
      <c r="G277" s="49">
        <v>100</v>
      </c>
      <c r="H277" s="49">
        <v>78110000</v>
      </c>
      <c r="I277" s="39">
        <v>234504</v>
      </c>
      <c r="J277" s="39">
        <f t="shared" si="12"/>
        <v>23450400</v>
      </c>
    </row>
    <row r="278" spans="1:10">
      <c r="A278" s="38">
        <f t="shared" si="13"/>
        <v>79</v>
      </c>
      <c r="B278" s="49">
        <v>64221</v>
      </c>
      <c r="C278" s="88" t="s">
        <v>517</v>
      </c>
      <c r="D278" s="49" t="s">
        <v>705</v>
      </c>
      <c r="E278" s="49">
        <v>0</v>
      </c>
      <c r="F278" s="49">
        <v>100</v>
      </c>
      <c r="G278" s="49">
        <v>100</v>
      </c>
      <c r="H278" s="49">
        <v>78110000</v>
      </c>
      <c r="I278" s="39">
        <v>234504</v>
      </c>
      <c r="J278" s="39">
        <f t="shared" si="12"/>
        <v>23450400</v>
      </c>
    </row>
    <row r="279" spans="1:10">
      <c r="A279" s="38">
        <f t="shared" si="13"/>
        <v>80</v>
      </c>
      <c r="B279" s="49">
        <v>64221</v>
      </c>
      <c r="C279" s="88" t="s">
        <v>518</v>
      </c>
      <c r="D279" s="49" t="s">
        <v>705</v>
      </c>
      <c r="E279" s="49">
        <v>0</v>
      </c>
      <c r="F279" s="49">
        <v>50</v>
      </c>
      <c r="G279" s="49">
        <v>50</v>
      </c>
      <c r="H279" s="49">
        <v>78110000</v>
      </c>
      <c r="I279" s="39">
        <v>234504</v>
      </c>
      <c r="J279" s="39">
        <f t="shared" si="12"/>
        <v>11725200</v>
      </c>
    </row>
    <row r="280" spans="1:10">
      <c r="A280" s="38">
        <f t="shared" si="13"/>
        <v>81</v>
      </c>
      <c r="B280" s="49">
        <v>64221</v>
      </c>
      <c r="C280" s="88" t="s">
        <v>519</v>
      </c>
      <c r="D280" s="49" t="s">
        <v>705</v>
      </c>
      <c r="E280" s="49">
        <v>0</v>
      </c>
      <c r="F280" s="49">
        <v>50</v>
      </c>
      <c r="G280" s="49">
        <v>50</v>
      </c>
      <c r="H280" s="49">
        <v>78110000</v>
      </c>
      <c r="I280" s="39">
        <v>234504</v>
      </c>
      <c r="J280" s="39">
        <f t="shared" si="12"/>
        <v>11725200</v>
      </c>
    </row>
    <row r="281" spans="1:10">
      <c r="A281" s="38">
        <f t="shared" si="13"/>
        <v>82</v>
      </c>
      <c r="B281" s="49">
        <v>64221</v>
      </c>
      <c r="C281" s="88" t="s">
        <v>520</v>
      </c>
      <c r="D281" s="49" t="s">
        <v>705</v>
      </c>
      <c r="E281" s="49">
        <v>0</v>
      </c>
      <c r="F281" s="49">
        <v>50</v>
      </c>
      <c r="G281" s="49">
        <v>50</v>
      </c>
      <c r="H281" s="49">
        <v>78110000</v>
      </c>
      <c r="I281" s="39">
        <v>234504</v>
      </c>
      <c r="J281" s="39">
        <f t="shared" si="12"/>
        <v>11725200</v>
      </c>
    </row>
    <row r="282" spans="1:10">
      <c r="A282" s="38">
        <f t="shared" si="13"/>
        <v>83</v>
      </c>
      <c r="B282" s="49">
        <v>64221</v>
      </c>
      <c r="C282" s="88" t="s">
        <v>521</v>
      </c>
      <c r="D282" s="49" t="s">
        <v>705</v>
      </c>
      <c r="E282" s="49">
        <v>0</v>
      </c>
      <c r="F282" s="49">
        <v>50</v>
      </c>
      <c r="G282" s="49">
        <v>50</v>
      </c>
      <c r="H282" s="49">
        <v>78110000</v>
      </c>
      <c r="I282" s="39">
        <v>234504</v>
      </c>
      <c r="J282" s="39">
        <f t="shared" si="12"/>
        <v>11725200</v>
      </c>
    </row>
    <row r="283" spans="1:10">
      <c r="A283" s="38">
        <f t="shared" si="13"/>
        <v>84</v>
      </c>
      <c r="B283" s="49">
        <v>64221</v>
      </c>
      <c r="C283" s="88" t="s">
        <v>522</v>
      </c>
      <c r="D283" s="49" t="s">
        <v>705</v>
      </c>
      <c r="E283" s="49">
        <v>0</v>
      </c>
      <c r="F283" s="49">
        <v>50</v>
      </c>
      <c r="G283" s="49">
        <v>50</v>
      </c>
      <c r="H283" s="49">
        <v>78110000</v>
      </c>
      <c r="I283" s="39">
        <v>234504</v>
      </c>
      <c r="J283" s="39">
        <f t="shared" si="12"/>
        <v>11725200</v>
      </c>
    </row>
    <row r="284" spans="1:10">
      <c r="A284" s="38">
        <f t="shared" si="13"/>
        <v>85</v>
      </c>
      <c r="B284" s="49">
        <v>64221</v>
      </c>
      <c r="C284" s="88" t="s">
        <v>523</v>
      </c>
      <c r="D284" s="49" t="s">
        <v>705</v>
      </c>
      <c r="E284" s="49">
        <v>0</v>
      </c>
      <c r="F284" s="49">
        <v>50</v>
      </c>
      <c r="G284" s="49">
        <v>50</v>
      </c>
      <c r="H284" s="49">
        <v>78110000</v>
      </c>
      <c r="I284" s="39">
        <v>234504</v>
      </c>
      <c r="J284" s="39">
        <f t="shared" si="12"/>
        <v>11725200</v>
      </c>
    </row>
    <row r="285" spans="1:10">
      <c r="A285" s="38">
        <f t="shared" si="13"/>
        <v>86</v>
      </c>
      <c r="B285" s="49">
        <v>64221</v>
      </c>
      <c r="C285" s="88" t="s">
        <v>524</v>
      </c>
      <c r="D285" s="49" t="s">
        <v>705</v>
      </c>
      <c r="E285" s="49">
        <v>0</v>
      </c>
      <c r="F285" s="49">
        <v>50</v>
      </c>
      <c r="G285" s="49">
        <v>50</v>
      </c>
      <c r="H285" s="49">
        <v>78110000</v>
      </c>
      <c r="I285" s="39">
        <v>234504</v>
      </c>
      <c r="J285" s="39">
        <f t="shared" si="12"/>
        <v>11725200</v>
      </c>
    </row>
    <row r="286" spans="1:10">
      <c r="A286" s="38">
        <f t="shared" si="13"/>
        <v>87</v>
      </c>
      <c r="B286" s="49">
        <v>64221</v>
      </c>
      <c r="C286" s="88" t="s">
        <v>525</v>
      </c>
      <c r="D286" s="49" t="s">
        <v>705</v>
      </c>
      <c r="E286" s="49">
        <v>0</v>
      </c>
      <c r="F286" s="49">
        <v>50</v>
      </c>
      <c r="G286" s="49">
        <v>50</v>
      </c>
      <c r="H286" s="49">
        <v>78110000</v>
      </c>
      <c r="I286" s="39">
        <v>234504</v>
      </c>
      <c r="J286" s="39">
        <f t="shared" si="12"/>
        <v>11725200</v>
      </c>
    </row>
    <row r="287" spans="1:10">
      <c r="A287" s="38">
        <f t="shared" si="13"/>
        <v>88</v>
      </c>
      <c r="B287" s="49">
        <v>64221</v>
      </c>
      <c r="C287" s="88" t="s">
        <v>526</v>
      </c>
      <c r="D287" s="49" t="s">
        <v>705</v>
      </c>
      <c r="E287" s="49">
        <v>0</v>
      </c>
      <c r="F287" s="49">
        <v>50</v>
      </c>
      <c r="G287" s="49">
        <v>50</v>
      </c>
      <c r="H287" s="49">
        <v>78110000</v>
      </c>
      <c r="I287" s="39">
        <v>234504</v>
      </c>
      <c r="J287" s="39">
        <f t="shared" si="12"/>
        <v>11725200</v>
      </c>
    </row>
    <row r="288" spans="1:10">
      <c r="A288" s="38">
        <f t="shared" si="13"/>
        <v>89</v>
      </c>
      <c r="B288" s="49">
        <v>64221</v>
      </c>
      <c r="C288" s="88" t="s">
        <v>527</v>
      </c>
      <c r="D288" s="49" t="s">
        <v>705</v>
      </c>
      <c r="E288" s="49">
        <v>0</v>
      </c>
      <c r="F288" s="49">
        <v>50</v>
      </c>
      <c r="G288" s="49">
        <v>50</v>
      </c>
      <c r="H288" s="49">
        <v>78110000</v>
      </c>
      <c r="I288" s="39">
        <v>234504</v>
      </c>
      <c r="J288" s="39">
        <f t="shared" si="12"/>
        <v>11725200</v>
      </c>
    </row>
    <row r="289" spans="1:10">
      <c r="A289" s="38">
        <f t="shared" si="13"/>
        <v>90</v>
      </c>
      <c r="B289" s="49">
        <v>64221</v>
      </c>
      <c r="C289" s="88" t="s">
        <v>528</v>
      </c>
      <c r="D289" s="49" t="s">
        <v>705</v>
      </c>
      <c r="E289" s="49">
        <v>0</v>
      </c>
      <c r="F289" s="49">
        <v>50</v>
      </c>
      <c r="G289" s="49">
        <v>50</v>
      </c>
      <c r="H289" s="49">
        <v>78110000</v>
      </c>
      <c r="I289" s="39">
        <v>234504</v>
      </c>
      <c r="J289" s="39">
        <f t="shared" si="12"/>
        <v>11725200</v>
      </c>
    </row>
    <row r="290" spans="1:10">
      <c r="A290" s="38">
        <f t="shared" si="13"/>
        <v>91</v>
      </c>
      <c r="B290" s="49">
        <v>64221</v>
      </c>
      <c r="C290" s="88" t="s">
        <v>529</v>
      </c>
      <c r="D290" s="49" t="s">
        <v>705</v>
      </c>
      <c r="E290" s="49">
        <v>0</v>
      </c>
      <c r="F290" s="49">
        <v>50</v>
      </c>
      <c r="G290" s="49">
        <v>50</v>
      </c>
      <c r="H290" s="49">
        <v>78110000</v>
      </c>
      <c r="I290" s="39">
        <v>234504</v>
      </c>
      <c r="J290" s="39">
        <f t="shared" si="12"/>
        <v>11725200</v>
      </c>
    </row>
    <row r="291" spans="1:10">
      <c r="A291" s="38">
        <f t="shared" si="13"/>
        <v>92</v>
      </c>
      <c r="B291" s="49">
        <v>64221</v>
      </c>
      <c r="C291" s="88" t="s">
        <v>530</v>
      </c>
      <c r="D291" s="49" t="s">
        <v>705</v>
      </c>
      <c r="E291" s="49">
        <v>0</v>
      </c>
      <c r="F291" s="49">
        <v>50</v>
      </c>
      <c r="G291" s="49">
        <v>50</v>
      </c>
      <c r="H291" s="49">
        <v>78110000</v>
      </c>
      <c r="I291" s="39">
        <v>234504</v>
      </c>
      <c r="J291" s="39">
        <f t="shared" si="12"/>
        <v>11725200</v>
      </c>
    </row>
    <row r="292" spans="1:10">
      <c r="A292" s="38">
        <f t="shared" si="13"/>
        <v>93</v>
      </c>
      <c r="B292" s="49">
        <v>64221</v>
      </c>
      <c r="C292" s="88" t="s">
        <v>531</v>
      </c>
      <c r="D292" s="49" t="s">
        <v>705</v>
      </c>
      <c r="E292" s="49">
        <v>0</v>
      </c>
      <c r="F292" s="49">
        <v>50</v>
      </c>
      <c r="G292" s="49">
        <v>50</v>
      </c>
      <c r="H292" s="49">
        <v>78110000</v>
      </c>
      <c r="I292" s="39">
        <v>234504</v>
      </c>
      <c r="J292" s="39">
        <f t="shared" si="12"/>
        <v>11725200</v>
      </c>
    </row>
    <row r="293" spans="1:10">
      <c r="A293" s="38">
        <f t="shared" si="13"/>
        <v>94</v>
      </c>
      <c r="B293" s="49">
        <v>64221</v>
      </c>
      <c r="C293" s="88" t="s">
        <v>532</v>
      </c>
      <c r="D293" s="49" t="s">
        <v>705</v>
      </c>
      <c r="E293" s="49">
        <v>0</v>
      </c>
      <c r="F293" s="49">
        <v>50</v>
      </c>
      <c r="G293" s="49">
        <v>50</v>
      </c>
      <c r="H293" s="49">
        <v>78110000</v>
      </c>
      <c r="I293" s="39">
        <v>234504</v>
      </c>
      <c r="J293" s="39">
        <f t="shared" si="12"/>
        <v>11725200</v>
      </c>
    </row>
    <row r="294" spans="1:10">
      <c r="A294" s="38">
        <f t="shared" si="13"/>
        <v>95</v>
      </c>
      <c r="B294" s="49">
        <v>64221</v>
      </c>
      <c r="C294" s="88" t="s">
        <v>533</v>
      </c>
      <c r="D294" s="49" t="s">
        <v>705</v>
      </c>
      <c r="E294" s="49">
        <v>0</v>
      </c>
      <c r="F294" s="49">
        <v>50</v>
      </c>
      <c r="G294" s="49">
        <v>50</v>
      </c>
      <c r="H294" s="49">
        <v>78110000</v>
      </c>
      <c r="I294" s="39">
        <v>234504</v>
      </c>
      <c r="J294" s="39">
        <f t="shared" si="12"/>
        <v>11725200</v>
      </c>
    </row>
    <row r="295" spans="1:10">
      <c r="A295" s="38">
        <f t="shared" si="13"/>
        <v>96</v>
      </c>
      <c r="B295" s="49">
        <v>64221</v>
      </c>
      <c r="C295" s="88" t="s">
        <v>534</v>
      </c>
      <c r="D295" s="49" t="s">
        <v>705</v>
      </c>
      <c r="E295" s="49">
        <v>0</v>
      </c>
      <c r="F295" s="49">
        <v>50</v>
      </c>
      <c r="G295" s="49">
        <v>50</v>
      </c>
      <c r="H295" s="49">
        <v>78110000</v>
      </c>
      <c r="I295" s="39">
        <v>234504</v>
      </c>
      <c r="J295" s="39">
        <f t="shared" si="12"/>
        <v>11725200</v>
      </c>
    </row>
    <row r="296" spans="1:10">
      <c r="A296" s="38">
        <f t="shared" si="13"/>
        <v>97</v>
      </c>
      <c r="B296" s="49">
        <v>64221</v>
      </c>
      <c r="C296" s="88" t="s">
        <v>535</v>
      </c>
      <c r="D296" s="49" t="s">
        <v>705</v>
      </c>
      <c r="E296" s="49">
        <v>0</v>
      </c>
      <c r="F296" s="49">
        <v>50</v>
      </c>
      <c r="G296" s="49">
        <v>50</v>
      </c>
      <c r="H296" s="49">
        <v>78110000</v>
      </c>
      <c r="I296" s="39">
        <v>234504</v>
      </c>
      <c r="J296" s="39">
        <f t="shared" si="12"/>
        <v>11725200</v>
      </c>
    </row>
    <row r="297" spans="1:10">
      <c r="A297" s="38">
        <f t="shared" si="13"/>
        <v>98</v>
      </c>
      <c r="B297" s="49">
        <v>64221</v>
      </c>
      <c r="C297" s="88" t="s">
        <v>536</v>
      </c>
      <c r="D297" s="49" t="s">
        <v>705</v>
      </c>
      <c r="E297" s="49">
        <v>0</v>
      </c>
      <c r="F297" s="49">
        <v>50</v>
      </c>
      <c r="G297" s="49">
        <v>50</v>
      </c>
      <c r="H297" s="49">
        <v>78110000</v>
      </c>
      <c r="I297" s="39">
        <v>234504</v>
      </c>
      <c r="J297" s="39">
        <f t="shared" si="12"/>
        <v>11725200</v>
      </c>
    </row>
    <row r="298" spans="1:10">
      <c r="A298" s="38">
        <f t="shared" si="13"/>
        <v>99</v>
      </c>
      <c r="B298" s="49">
        <v>64221</v>
      </c>
      <c r="C298" s="88" t="s">
        <v>537</v>
      </c>
      <c r="D298" s="49" t="s">
        <v>705</v>
      </c>
      <c r="E298" s="49">
        <v>0</v>
      </c>
      <c r="F298" s="49">
        <v>50</v>
      </c>
      <c r="G298" s="49">
        <v>50</v>
      </c>
      <c r="H298" s="49">
        <v>78110000</v>
      </c>
      <c r="I298" s="39">
        <v>234504</v>
      </c>
      <c r="J298" s="39">
        <f t="shared" si="12"/>
        <v>11725200</v>
      </c>
    </row>
    <row r="299" spans="1:10">
      <c r="A299" s="38">
        <f t="shared" si="13"/>
        <v>100</v>
      </c>
      <c r="B299" s="49">
        <v>64221</v>
      </c>
      <c r="C299" s="88" t="s">
        <v>538</v>
      </c>
      <c r="D299" s="49" t="s">
        <v>705</v>
      </c>
      <c r="E299" s="49">
        <v>0</v>
      </c>
      <c r="F299" s="49">
        <v>50</v>
      </c>
      <c r="G299" s="49">
        <v>50</v>
      </c>
      <c r="H299" s="49">
        <v>78110000</v>
      </c>
      <c r="I299" s="39">
        <v>234504</v>
      </c>
      <c r="J299" s="39">
        <f t="shared" si="12"/>
        <v>11725200</v>
      </c>
    </row>
    <row r="300" spans="1:10">
      <c r="A300" s="38">
        <f t="shared" si="13"/>
        <v>101</v>
      </c>
      <c r="B300" s="49">
        <v>64221</v>
      </c>
      <c r="C300" s="88" t="s">
        <v>539</v>
      </c>
      <c r="D300" s="49" t="s">
        <v>705</v>
      </c>
      <c r="E300" s="49">
        <v>0</v>
      </c>
      <c r="F300" s="49">
        <v>10</v>
      </c>
      <c r="G300" s="49">
        <v>10</v>
      </c>
      <c r="H300" s="49">
        <v>78110000</v>
      </c>
      <c r="I300" s="39">
        <v>234504</v>
      </c>
      <c r="J300" s="39">
        <f t="shared" si="12"/>
        <v>2345040</v>
      </c>
    </row>
    <row r="301" spans="1:10">
      <c r="A301" s="38">
        <f t="shared" si="13"/>
        <v>102</v>
      </c>
      <c r="B301" s="49">
        <v>64221</v>
      </c>
      <c r="C301" s="88" t="s">
        <v>540</v>
      </c>
      <c r="D301" s="49" t="s">
        <v>705</v>
      </c>
      <c r="E301" s="49">
        <v>0</v>
      </c>
      <c r="F301" s="49">
        <v>10</v>
      </c>
      <c r="G301" s="49">
        <v>10</v>
      </c>
      <c r="H301" s="49">
        <v>78110000</v>
      </c>
      <c r="I301" s="39">
        <v>234504</v>
      </c>
      <c r="J301" s="39">
        <f t="shared" si="12"/>
        <v>2345040</v>
      </c>
    </row>
    <row r="302" spans="1:10">
      <c r="A302" s="38">
        <f t="shared" si="13"/>
        <v>103</v>
      </c>
      <c r="B302" s="49">
        <v>64221</v>
      </c>
      <c r="C302" s="88" t="s">
        <v>541</v>
      </c>
      <c r="D302" s="49" t="s">
        <v>705</v>
      </c>
      <c r="E302" s="49">
        <v>0</v>
      </c>
      <c r="F302" s="49">
        <v>10</v>
      </c>
      <c r="G302" s="49">
        <v>10</v>
      </c>
      <c r="H302" s="49">
        <v>78110000</v>
      </c>
      <c r="I302" s="39">
        <v>234504</v>
      </c>
      <c r="J302" s="39">
        <f t="shared" si="12"/>
        <v>2345040</v>
      </c>
    </row>
    <row r="303" spans="1:10">
      <c r="A303" s="38">
        <f t="shared" si="13"/>
        <v>104</v>
      </c>
      <c r="B303" s="49">
        <v>64221</v>
      </c>
      <c r="C303" s="88" t="s">
        <v>542</v>
      </c>
      <c r="D303" s="49" t="s">
        <v>705</v>
      </c>
      <c r="E303" s="49">
        <v>0</v>
      </c>
      <c r="F303" s="49">
        <v>30</v>
      </c>
      <c r="G303" s="49">
        <v>30</v>
      </c>
      <c r="H303" s="49">
        <v>78110000</v>
      </c>
      <c r="I303" s="39">
        <v>234504</v>
      </c>
      <c r="J303" s="39">
        <f t="shared" si="12"/>
        <v>7035120</v>
      </c>
    </row>
    <row r="304" spans="1:10">
      <c r="A304" s="38">
        <f t="shared" si="13"/>
        <v>105</v>
      </c>
      <c r="B304" s="49">
        <v>64221</v>
      </c>
      <c r="C304" s="88" t="s">
        <v>543</v>
      </c>
      <c r="D304" s="49" t="s">
        <v>705</v>
      </c>
      <c r="E304" s="49">
        <v>0</v>
      </c>
      <c r="F304" s="49">
        <v>10</v>
      </c>
      <c r="G304" s="49">
        <v>10</v>
      </c>
      <c r="H304" s="49">
        <v>78110000</v>
      </c>
      <c r="I304" s="39">
        <v>234504</v>
      </c>
      <c r="J304" s="39">
        <f t="shared" si="12"/>
        <v>2345040</v>
      </c>
    </row>
    <row r="305" spans="1:10">
      <c r="A305" s="38">
        <f t="shared" si="13"/>
        <v>106</v>
      </c>
      <c r="B305" s="49">
        <v>64221</v>
      </c>
      <c r="C305" s="88" t="s">
        <v>544</v>
      </c>
      <c r="D305" s="49" t="s">
        <v>705</v>
      </c>
      <c r="E305" s="49">
        <v>0</v>
      </c>
      <c r="F305" s="49">
        <v>50</v>
      </c>
      <c r="G305" s="49">
        <v>50</v>
      </c>
      <c r="H305" s="49">
        <v>78110000</v>
      </c>
      <c r="I305" s="39">
        <v>234504</v>
      </c>
      <c r="J305" s="39">
        <f t="shared" si="12"/>
        <v>11725200</v>
      </c>
    </row>
    <row r="306" spans="1:10">
      <c r="A306" s="38">
        <f t="shared" si="13"/>
        <v>107</v>
      </c>
      <c r="B306" s="49">
        <v>64221</v>
      </c>
      <c r="C306" s="88" t="s">
        <v>545</v>
      </c>
      <c r="D306" s="49" t="s">
        <v>705</v>
      </c>
      <c r="E306" s="49">
        <v>0</v>
      </c>
      <c r="F306" s="49">
        <v>20</v>
      </c>
      <c r="G306" s="49">
        <v>20</v>
      </c>
      <c r="H306" s="49">
        <v>78110000</v>
      </c>
      <c r="I306" s="39">
        <v>234504</v>
      </c>
      <c r="J306" s="39">
        <f t="shared" si="12"/>
        <v>4690080</v>
      </c>
    </row>
    <row r="307" spans="1:10">
      <c r="A307" s="38">
        <f t="shared" si="13"/>
        <v>108</v>
      </c>
      <c r="B307" s="49">
        <v>64221</v>
      </c>
      <c r="C307" s="88" t="s">
        <v>546</v>
      </c>
      <c r="D307" s="49" t="s">
        <v>705</v>
      </c>
      <c r="E307" s="49">
        <v>0</v>
      </c>
      <c r="F307" s="49">
        <v>50</v>
      </c>
      <c r="G307" s="49">
        <v>50</v>
      </c>
      <c r="H307" s="49">
        <v>78110000</v>
      </c>
      <c r="I307" s="39">
        <v>234504</v>
      </c>
      <c r="J307" s="39">
        <f t="shared" si="12"/>
        <v>11725200</v>
      </c>
    </row>
    <row r="308" spans="1:10">
      <c r="A308" s="38">
        <f t="shared" si="13"/>
        <v>109</v>
      </c>
      <c r="B308" s="49">
        <v>64221</v>
      </c>
      <c r="C308" s="88" t="s">
        <v>547</v>
      </c>
      <c r="D308" s="49" t="s">
        <v>705</v>
      </c>
      <c r="E308" s="49">
        <v>0</v>
      </c>
      <c r="F308" s="49">
        <v>30</v>
      </c>
      <c r="G308" s="49">
        <v>30</v>
      </c>
      <c r="H308" s="49">
        <v>78110000</v>
      </c>
      <c r="I308" s="39">
        <v>234504</v>
      </c>
      <c r="J308" s="39">
        <f t="shared" si="12"/>
        <v>7035120</v>
      </c>
    </row>
    <row r="309" spans="1:10">
      <c r="A309" s="38">
        <f t="shared" si="13"/>
        <v>110</v>
      </c>
      <c r="B309" s="49">
        <v>64221</v>
      </c>
      <c r="C309" s="88" t="s">
        <v>548</v>
      </c>
      <c r="D309" s="49" t="s">
        <v>705</v>
      </c>
      <c r="E309" s="49">
        <v>0</v>
      </c>
      <c r="F309" s="49">
        <v>10</v>
      </c>
      <c r="G309" s="49">
        <v>10</v>
      </c>
      <c r="H309" s="49">
        <v>78110000</v>
      </c>
      <c r="I309" s="39">
        <v>234504</v>
      </c>
      <c r="J309" s="39">
        <f t="shared" si="12"/>
        <v>2345040</v>
      </c>
    </row>
    <row r="310" spans="1:10">
      <c r="A310" s="38">
        <f t="shared" si="13"/>
        <v>111</v>
      </c>
      <c r="B310" s="49">
        <v>64221</v>
      </c>
      <c r="C310" s="88" t="s">
        <v>549</v>
      </c>
      <c r="D310" s="49" t="s">
        <v>705</v>
      </c>
      <c r="E310" s="49">
        <v>0</v>
      </c>
      <c r="F310" s="49">
        <v>50</v>
      </c>
      <c r="G310" s="49">
        <v>50</v>
      </c>
      <c r="H310" s="49">
        <v>78110000</v>
      </c>
      <c r="I310" s="39">
        <v>234504</v>
      </c>
      <c r="J310" s="39">
        <f t="shared" si="12"/>
        <v>11725200</v>
      </c>
    </row>
    <row r="311" spans="1:10">
      <c r="A311" s="38">
        <f t="shared" si="13"/>
        <v>112</v>
      </c>
      <c r="B311" s="49">
        <v>64221</v>
      </c>
      <c r="C311" s="88" t="s">
        <v>550</v>
      </c>
      <c r="D311" s="49" t="s">
        <v>705</v>
      </c>
      <c r="E311" s="49">
        <v>0</v>
      </c>
      <c r="F311" s="49">
        <v>50</v>
      </c>
      <c r="G311" s="49">
        <v>50</v>
      </c>
      <c r="H311" s="49">
        <v>78110000</v>
      </c>
      <c r="I311" s="39">
        <v>234504</v>
      </c>
      <c r="J311" s="39">
        <f t="shared" si="12"/>
        <v>11725200</v>
      </c>
    </row>
    <row r="312" spans="1:10">
      <c r="A312" s="38">
        <f t="shared" si="13"/>
        <v>113</v>
      </c>
      <c r="B312" s="49">
        <v>64221</v>
      </c>
      <c r="C312" s="88" t="s">
        <v>551</v>
      </c>
      <c r="D312" s="49" t="s">
        <v>705</v>
      </c>
      <c r="E312" s="49">
        <v>0</v>
      </c>
      <c r="F312" s="49">
        <v>50</v>
      </c>
      <c r="G312" s="49">
        <v>50</v>
      </c>
      <c r="H312" s="49">
        <v>78110000</v>
      </c>
      <c r="I312" s="39">
        <v>234504</v>
      </c>
      <c r="J312" s="39">
        <f t="shared" si="12"/>
        <v>11725200</v>
      </c>
    </row>
    <row r="313" spans="1:10">
      <c r="A313" s="38">
        <f t="shared" si="13"/>
        <v>114</v>
      </c>
      <c r="B313" s="49">
        <v>64221</v>
      </c>
      <c r="C313" s="88" t="s">
        <v>552</v>
      </c>
      <c r="D313" s="49" t="s">
        <v>705</v>
      </c>
      <c r="E313" s="49">
        <v>0</v>
      </c>
      <c r="F313" s="49">
        <v>50</v>
      </c>
      <c r="G313" s="49">
        <v>50</v>
      </c>
      <c r="H313" s="49">
        <v>78110000</v>
      </c>
      <c r="I313" s="39">
        <v>234504</v>
      </c>
      <c r="J313" s="39">
        <f t="shared" si="12"/>
        <v>11725200</v>
      </c>
    </row>
    <row r="314" spans="1:10">
      <c r="A314" s="38">
        <f t="shared" si="13"/>
        <v>115</v>
      </c>
      <c r="B314" s="49">
        <v>64221</v>
      </c>
      <c r="C314" s="88" t="s">
        <v>553</v>
      </c>
      <c r="D314" s="49" t="s">
        <v>705</v>
      </c>
      <c r="E314" s="49">
        <v>0</v>
      </c>
      <c r="F314" s="49">
        <v>50</v>
      </c>
      <c r="G314" s="49">
        <v>50</v>
      </c>
      <c r="H314" s="49">
        <v>78110000</v>
      </c>
      <c r="I314" s="39">
        <v>234504</v>
      </c>
      <c r="J314" s="39">
        <f t="shared" si="12"/>
        <v>11725200</v>
      </c>
    </row>
    <row r="315" spans="1:10">
      <c r="A315" s="38">
        <f t="shared" si="13"/>
        <v>116</v>
      </c>
      <c r="B315" s="49">
        <v>64221</v>
      </c>
      <c r="C315" s="88" t="s">
        <v>554</v>
      </c>
      <c r="D315" s="49" t="s">
        <v>705</v>
      </c>
      <c r="E315" s="49">
        <v>0</v>
      </c>
      <c r="F315" s="49">
        <v>50</v>
      </c>
      <c r="G315" s="49">
        <v>50</v>
      </c>
      <c r="H315" s="49">
        <v>78110000</v>
      </c>
      <c r="I315" s="39">
        <v>234504</v>
      </c>
      <c r="J315" s="39">
        <f t="shared" si="12"/>
        <v>11725200</v>
      </c>
    </row>
    <row r="316" spans="1:10">
      <c r="A316" s="38">
        <f t="shared" si="13"/>
        <v>117</v>
      </c>
      <c r="B316" s="49">
        <v>64221</v>
      </c>
      <c r="C316" s="88" t="s">
        <v>555</v>
      </c>
      <c r="D316" s="49" t="s">
        <v>705</v>
      </c>
      <c r="E316" s="49">
        <v>0</v>
      </c>
      <c r="F316" s="49">
        <v>50</v>
      </c>
      <c r="G316" s="49">
        <v>50</v>
      </c>
      <c r="H316" s="49">
        <v>78110000</v>
      </c>
      <c r="I316" s="39">
        <v>234504</v>
      </c>
      <c r="J316" s="39">
        <f t="shared" si="12"/>
        <v>11725200</v>
      </c>
    </row>
    <row r="317" spans="1:10">
      <c r="A317" s="38">
        <f t="shared" si="13"/>
        <v>118</v>
      </c>
      <c r="B317" s="49">
        <v>64221</v>
      </c>
      <c r="C317" s="88" t="s">
        <v>556</v>
      </c>
      <c r="D317" s="49" t="s">
        <v>705</v>
      </c>
      <c r="E317" s="49">
        <v>0</v>
      </c>
      <c r="F317" s="49">
        <v>50</v>
      </c>
      <c r="G317" s="49">
        <v>50</v>
      </c>
      <c r="H317" s="49">
        <v>78110000</v>
      </c>
      <c r="I317" s="39">
        <v>234504</v>
      </c>
      <c r="J317" s="39">
        <f t="shared" si="12"/>
        <v>11725200</v>
      </c>
    </row>
    <row r="318" spans="1:10">
      <c r="A318" s="38">
        <f t="shared" si="13"/>
        <v>119</v>
      </c>
      <c r="B318" s="49">
        <v>64221</v>
      </c>
      <c r="C318" s="88" t="s">
        <v>557</v>
      </c>
      <c r="D318" s="49" t="s">
        <v>705</v>
      </c>
      <c r="E318" s="49">
        <v>0</v>
      </c>
      <c r="F318" s="49">
        <v>50</v>
      </c>
      <c r="G318" s="49">
        <v>50</v>
      </c>
      <c r="H318" s="49">
        <v>78110000</v>
      </c>
      <c r="I318" s="39">
        <v>234504</v>
      </c>
      <c r="J318" s="39">
        <f t="shared" si="12"/>
        <v>11725200</v>
      </c>
    </row>
    <row r="319" spans="1:10">
      <c r="A319" s="38">
        <f t="shared" si="13"/>
        <v>120</v>
      </c>
      <c r="B319" s="49">
        <v>64221</v>
      </c>
      <c r="C319" s="88" t="s">
        <v>558</v>
      </c>
      <c r="D319" s="49" t="s">
        <v>705</v>
      </c>
      <c r="E319" s="49">
        <v>0</v>
      </c>
      <c r="F319" s="49">
        <v>50</v>
      </c>
      <c r="G319" s="49">
        <v>50</v>
      </c>
      <c r="H319" s="49">
        <v>78110000</v>
      </c>
      <c r="I319" s="39">
        <v>234504</v>
      </c>
      <c r="J319" s="39">
        <f t="shared" si="12"/>
        <v>11725200</v>
      </c>
    </row>
    <row r="320" spans="1:10">
      <c r="A320" s="38">
        <f t="shared" si="13"/>
        <v>121</v>
      </c>
      <c r="B320" s="49">
        <v>64221</v>
      </c>
      <c r="C320" s="88" t="s">
        <v>559</v>
      </c>
      <c r="D320" s="49" t="s">
        <v>705</v>
      </c>
      <c r="E320" s="49">
        <v>0</v>
      </c>
      <c r="F320" s="49">
        <v>50</v>
      </c>
      <c r="G320" s="49">
        <v>50</v>
      </c>
      <c r="H320" s="49">
        <v>78110000</v>
      </c>
      <c r="I320" s="39">
        <v>234504</v>
      </c>
      <c r="J320" s="39">
        <f t="shared" si="12"/>
        <v>11725200</v>
      </c>
    </row>
    <row r="321" spans="1:10">
      <c r="A321" s="38">
        <f t="shared" si="13"/>
        <v>122</v>
      </c>
      <c r="B321" s="49">
        <v>64221</v>
      </c>
      <c r="C321" s="88" t="s">
        <v>560</v>
      </c>
      <c r="D321" s="49" t="s">
        <v>705</v>
      </c>
      <c r="E321" s="49">
        <v>0</v>
      </c>
      <c r="F321" s="49">
        <v>50</v>
      </c>
      <c r="G321" s="49">
        <v>50</v>
      </c>
      <c r="H321" s="49">
        <v>78110000</v>
      </c>
      <c r="I321" s="39">
        <v>234504</v>
      </c>
      <c r="J321" s="39">
        <f t="shared" si="12"/>
        <v>11725200</v>
      </c>
    </row>
    <row r="322" spans="1:10">
      <c r="A322" s="38">
        <f t="shared" si="13"/>
        <v>123</v>
      </c>
      <c r="B322" s="49">
        <v>64221</v>
      </c>
      <c r="C322" s="88" t="s">
        <v>561</v>
      </c>
      <c r="D322" s="49" t="s">
        <v>705</v>
      </c>
      <c r="E322" s="49">
        <v>0</v>
      </c>
      <c r="F322" s="49">
        <v>50</v>
      </c>
      <c r="G322" s="49">
        <v>50</v>
      </c>
      <c r="H322" s="49">
        <v>78110000</v>
      </c>
      <c r="I322" s="39">
        <v>234504</v>
      </c>
      <c r="J322" s="39">
        <f t="shared" si="12"/>
        <v>11725200</v>
      </c>
    </row>
    <row r="323" spans="1:10">
      <c r="A323" s="38">
        <f t="shared" si="13"/>
        <v>124</v>
      </c>
      <c r="B323" s="49">
        <v>64221</v>
      </c>
      <c r="C323" s="88" t="s">
        <v>562</v>
      </c>
      <c r="D323" s="49" t="s">
        <v>705</v>
      </c>
      <c r="E323" s="49">
        <v>0</v>
      </c>
      <c r="F323" s="49">
        <v>10</v>
      </c>
      <c r="G323" s="49">
        <v>10</v>
      </c>
      <c r="H323" s="49">
        <v>78110000</v>
      </c>
      <c r="I323" s="39">
        <v>234504</v>
      </c>
      <c r="J323" s="39">
        <f t="shared" si="12"/>
        <v>2345040</v>
      </c>
    </row>
    <row r="324" spans="1:10">
      <c r="A324" s="38">
        <f t="shared" si="13"/>
        <v>125</v>
      </c>
      <c r="B324" s="49">
        <v>64221</v>
      </c>
      <c r="C324" s="88" t="s">
        <v>563</v>
      </c>
      <c r="D324" s="49" t="s">
        <v>705</v>
      </c>
      <c r="E324" s="49">
        <v>0</v>
      </c>
      <c r="F324" s="49">
        <v>10</v>
      </c>
      <c r="G324" s="49">
        <v>10</v>
      </c>
      <c r="H324" s="49">
        <v>78110000</v>
      </c>
      <c r="I324" s="39">
        <v>234504</v>
      </c>
      <c r="J324" s="39">
        <f t="shared" si="12"/>
        <v>2345040</v>
      </c>
    </row>
    <row r="325" spans="1:10">
      <c r="A325" s="38">
        <f t="shared" si="13"/>
        <v>126</v>
      </c>
      <c r="B325" s="49">
        <v>64221</v>
      </c>
      <c r="C325" s="88" t="s">
        <v>564</v>
      </c>
      <c r="D325" s="49" t="s">
        <v>705</v>
      </c>
      <c r="E325" s="49">
        <v>0</v>
      </c>
      <c r="F325" s="49">
        <v>10</v>
      </c>
      <c r="G325" s="49">
        <v>10</v>
      </c>
      <c r="H325" s="49">
        <v>78110000</v>
      </c>
      <c r="I325" s="39">
        <v>234504</v>
      </c>
      <c r="J325" s="39">
        <f t="shared" si="12"/>
        <v>2345040</v>
      </c>
    </row>
    <row r="326" spans="1:10">
      <c r="A326" s="38">
        <f t="shared" si="13"/>
        <v>127</v>
      </c>
      <c r="B326" s="49">
        <v>64221</v>
      </c>
      <c r="C326" s="88" t="s">
        <v>565</v>
      </c>
      <c r="D326" s="49" t="s">
        <v>705</v>
      </c>
      <c r="E326" s="49">
        <v>0</v>
      </c>
      <c r="F326" s="49">
        <v>10</v>
      </c>
      <c r="G326" s="49">
        <v>10</v>
      </c>
      <c r="H326" s="49">
        <v>78110000</v>
      </c>
      <c r="I326" s="39">
        <v>234504</v>
      </c>
      <c r="J326" s="39">
        <f t="shared" si="12"/>
        <v>2345040</v>
      </c>
    </row>
    <row r="327" spans="1:10">
      <c r="A327" s="38">
        <f t="shared" si="13"/>
        <v>128</v>
      </c>
      <c r="B327" s="49">
        <v>64221</v>
      </c>
      <c r="C327" s="88" t="s">
        <v>566</v>
      </c>
      <c r="D327" s="49" t="s">
        <v>705</v>
      </c>
      <c r="E327" s="49">
        <v>0</v>
      </c>
      <c r="F327" s="49">
        <v>10</v>
      </c>
      <c r="G327" s="49">
        <v>10</v>
      </c>
      <c r="H327" s="49">
        <v>78110000</v>
      </c>
      <c r="I327" s="39">
        <v>234504</v>
      </c>
      <c r="J327" s="39">
        <f t="shared" si="12"/>
        <v>2345040</v>
      </c>
    </row>
    <row r="328" spans="1:10">
      <c r="A328" s="38">
        <f t="shared" si="13"/>
        <v>129</v>
      </c>
      <c r="B328" s="49">
        <v>64221</v>
      </c>
      <c r="C328" s="88" t="s">
        <v>567</v>
      </c>
      <c r="D328" s="49" t="s">
        <v>705</v>
      </c>
      <c r="E328" s="49">
        <v>0</v>
      </c>
      <c r="F328" s="49">
        <v>10</v>
      </c>
      <c r="G328" s="49">
        <v>10</v>
      </c>
      <c r="H328" s="49">
        <v>78110000</v>
      </c>
      <c r="I328" s="39">
        <v>234504</v>
      </c>
      <c r="J328" s="39">
        <f t="shared" si="12"/>
        <v>2345040</v>
      </c>
    </row>
    <row r="329" spans="1:10">
      <c r="A329" s="38">
        <f t="shared" si="13"/>
        <v>130</v>
      </c>
      <c r="B329" s="49">
        <v>64221</v>
      </c>
      <c r="C329" s="88" t="s">
        <v>568</v>
      </c>
      <c r="D329" s="49" t="s">
        <v>705</v>
      </c>
      <c r="E329" s="49">
        <v>0</v>
      </c>
      <c r="F329" s="49">
        <v>10</v>
      </c>
      <c r="G329" s="49">
        <v>10</v>
      </c>
      <c r="H329" s="49">
        <v>78110000</v>
      </c>
      <c r="I329" s="39">
        <v>234504</v>
      </c>
      <c r="J329" s="39">
        <f t="shared" si="12"/>
        <v>2345040</v>
      </c>
    </row>
    <row r="330" spans="1:10">
      <c r="A330" s="38">
        <f t="shared" si="13"/>
        <v>131</v>
      </c>
      <c r="B330" s="49">
        <v>64221</v>
      </c>
      <c r="C330" s="88" t="s">
        <v>569</v>
      </c>
      <c r="D330" s="49" t="s">
        <v>705</v>
      </c>
      <c r="E330" s="49">
        <v>0</v>
      </c>
      <c r="F330" s="49">
        <v>10</v>
      </c>
      <c r="G330" s="49">
        <v>10</v>
      </c>
      <c r="H330" s="49">
        <v>78110000</v>
      </c>
      <c r="I330" s="39">
        <v>234504</v>
      </c>
      <c r="J330" s="39">
        <f t="shared" si="12"/>
        <v>2345040</v>
      </c>
    </row>
    <row r="331" spans="1:10">
      <c r="A331" s="38">
        <f t="shared" si="13"/>
        <v>132</v>
      </c>
      <c r="B331" s="49">
        <v>64221</v>
      </c>
      <c r="C331" s="88" t="s">
        <v>570</v>
      </c>
      <c r="D331" s="49" t="s">
        <v>705</v>
      </c>
      <c r="E331" s="49">
        <v>0</v>
      </c>
      <c r="F331" s="49">
        <v>10</v>
      </c>
      <c r="G331" s="49">
        <v>10</v>
      </c>
      <c r="H331" s="49">
        <v>78110000</v>
      </c>
      <c r="I331" s="39">
        <v>234504</v>
      </c>
      <c r="J331" s="39">
        <f t="shared" si="12"/>
        <v>2345040</v>
      </c>
    </row>
    <row r="332" spans="1:10">
      <c r="A332" s="38">
        <f t="shared" si="13"/>
        <v>133</v>
      </c>
      <c r="B332" s="49">
        <v>64221</v>
      </c>
      <c r="C332" s="88" t="s">
        <v>571</v>
      </c>
      <c r="D332" s="49" t="s">
        <v>705</v>
      </c>
      <c r="E332" s="49">
        <v>0</v>
      </c>
      <c r="F332" s="49">
        <v>10</v>
      </c>
      <c r="G332" s="49">
        <v>10</v>
      </c>
      <c r="H332" s="49">
        <v>78110000</v>
      </c>
      <c r="I332" s="39">
        <v>234504</v>
      </c>
      <c r="J332" s="39">
        <f t="shared" si="12"/>
        <v>2345040</v>
      </c>
    </row>
    <row r="333" spans="1:10">
      <c r="A333" s="38">
        <f t="shared" si="13"/>
        <v>134</v>
      </c>
      <c r="B333" s="49">
        <v>64221</v>
      </c>
      <c r="C333" s="88" t="s">
        <v>572</v>
      </c>
      <c r="D333" s="49" t="s">
        <v>705</v>
      </c>
      <c r="E333" s="49">
        <v>0</v>
      </c>
      <c r="F333" s="49">
        <v>10</v>
      </c>
      <c r="G333" s="49">
        <v>10</v>
      </c>
      <c r="H333" s="49">
        <v>78110000</v>
      </c>
      <c r="I333" s="39">
        <v>234504</v>
      </c>
      <c r="J333" s="39">
        <f t="shared" si="12"/>
        <v>2345040</v>
      </c>
    </row>
    <row r="334" spans="1:10">
      <c r="A334" s="38">
        <f t="shared" si="13"/>
        <v>135</v>
      </c>
      <c r="B334" s="49">
        <v>64221</v>
      </c>
      <c r="C334" s="88" t="s">
        <v>573</v>
      </c>
      <c r="D334" s="49" t="s">
        <v>705</v>
      </c>
      <c r="E334" s="49">
        <v>0</v>
      </c>
      <c r="F334" s="49">
        <v>20</v>
      </c>
      <c r="G334" s="49">
        <v>20</v>
      </c>
      <c r="H334" s="49">
        <v>78110000</v>
      </c>
      <c r="I334" s="39">
        <v>234504</v>
      </c>
      <c r="J334" s="39">
        <f t="shared" si="12"/>
        <v>4690080</v>
      </c>
    </row>
    <row r="335" spans="1:10">
      <c r="A335" s="38">
        <f t="shared" si="13"/>
        <v>136</v>
      </c>
      <c r="B335" s="49">
        <v>64221</v>
      </c>
      <c r="C335" s="88" t="s">
        <v>574</v>
      </c>
      <c r="D335" s="49" t="s">
        <v>705</v>
      </c>
      <c r="E335" s="49">
        <v>0</v>
      </c>
      <c r="F335" s="49">
        <v>10</v>
      </c>
      <c r="G335" s="49">
        <v>10</v>
      </c>
      <c r="H335" s="49">
        <v>78110000</v>
      </c>
      <c r="I335" s="39">
        <v>234504</v>
      </c>
      <c r="J335" s="39">
        <f t="shared" ref="J335:J398" si="14">I335*F335</f>
        <v>2345040</v>
      </c>
    </row>
    <row r="336" spans="1:10">
      <c r="A336" s="38">
        <f t="shared" ref="A336:A399" si="15">A335+1</f>
        <v>137</v>
      </c>
      <c r="B336" s="49">
        <v>64221</v>
      </c>
      <c r="C336" s="88" t="s">
        <v>575</v>
      </c>
      <c r="D336" s="49" t="s">
        <v>705</v>
      </c>
      <c r="E336" s="49">
        <v>0</v>
      </c>
      <c r="F336" s="49">
        <v>10</v>
      </c>
      <c r="G336" s="49">
        <v>10</v>
      </c>
      <c r="H336" s="49">
        <v>78110000</v>
      </c>
      <c r="I336" s="39">
        <v>234504</v>
      </c>
      <c r="J336" s="39">
        <f t="shared" si="14"/>
        <v>2345040</v>
      </c>
    </row>
    <row r="337" spans="1:10">
      <c r="A337" s="38">
        <f t="shared" si="15"/>
        <v>138</v>
      </c>
      <c r="B337" s="49">
        <v>64221</v>
      </c>
      <c r="C337" s="88" t="s">
        <v>576</v>
      </c>
      <c r="D337" s="49" t="s">
        <v>705</v>
      </c>
      <c r="E337" s="49">
        <v>0</v>
      </c>
      <c r="F337" s="49">
        <v>10</v>
      </c>
      <c r="G337" s="49">
        <v>10</v>
      </c>
      <c r="H337" s="49">
        <v>78110000</v>
      </c>
      <c r="I337" s="39">
        <v>234504</v>
      </c>
      <c r="J337" s="39">
        <f t="shared" si="14"/>
        <v>2345040</v>
      </c>
    </row>
    <row r="338" spans="1:10">
      <c r="A338" s="38">
        <f t="shared" si="15"/>
        <v>139</v>
      </c>
      <c r="B338" s="49">
        <v>64221</v>
      </c>
      <c r="C338" s="88" t="s">
        <v>577</v>
      </c>
      <c r="D338" s="49" t="s">
        <v>705</v>
      </c>
      <c r="E338" s="49">
        <v>0</v>
      </c>
      <c r="F338" s="49">
        <v>10</v>
      </c>
      <c r="G338" s="49">
        <v>10</v>
      </c>
      <c r="H338" s="49">
        <v>78110000</v>
      </c>
      <c r="I338" s="39">
        <v>234504</v>
      </c>
      <c r="J338" s="39">
        <f t="shared" si="14"/>
        <v>2345040</v>
      </c>
    </row>
    <row r="339" spans="1:10">
      <c r="A339" s="38">
        <f t="shared" si="15"/>
        <v>140</v>
      </c>
      <c r="B339" s="49">
        <v>64221</v>
      </c>
      <c r="C339" s="88" t="s">
        <v>578</v>
      </c>
      <c r="D339" s="49" t="s">
        <v>705</v>
      </c>
      <c r="E339" s="49">
        <v>0</v>
      </c>
      <c r="F339" s="49">
        <v>10</v>
      </c>
      <c r="G339" s="49">
        <v>10</v>
      </c>
      <c r="H339" s="49">
        <v>78110000</v>
      </c>
      <c r="I339" s="39">
        <v>234504</v>
      </c>
      <c r="J339" s="39">
        <f t="shared" si="14"/>
        <v>2345040</v>
      </c>
    </row>
    <row r="340" spans="1:10">
      <c r="A340" s="38">
        <f t="shared" si="15"/>
        <v>141</v>
      </c>
      <c r="B340" s="49">
        <v>64221</v>
      </c>
      <c r="C340" s="88" t="s">
        <v>579</v>
      </c>
      <c r="D340" s="49" t="s">
        <v>705</v>
      </c>
      <c r="E340" s="49">
        <v>0</v>
      </c>
      <c r="F340" s="49">
        <v>10</v>
      </c>
      <c r="G340" s="49">
        <v>10</v>
      </c>
      <c r="H340" s="49">
        <v>78110000</v>
      </c>
      <c r="I340" s="39">
        <v>234504</v>
      </c>
      <c r="J340" s="39">
        <f t="shared" si="14"/>
        <v>2345040</v>
      </c>
    </row>
    <row r="341" spans="1:10" ht="27">
      <c r="A341" s="38">
        <f t="shared" si="15"/>
        <v>142</v>
      </c>
      <c r="B341" s="49">
        <v>64221</v>
      </c>
      <c r="C341" s="88" t="s">
        <v>704</v>
      </c>
      <c r="D341" s="49" t="s">
        <v>705</v>
      </c>
      <c r="E341" s="49">
        <v>0</v>
      </c>
      <c r="F341" s="49">
        <v>10</v>
      </c>
      <c r="G341" s="49">
        <v>10</v>
      </c>
      <c r="H341" s="49">
        <v>78110000</v>
      </c>
      <c r="I341" s="39">
        <v>234504</v>
      </c>
      <c r="J341" s="39">
        <f t="shared" si="14"/>
        <v>2345040</v>
      </c>
    </row>
    <row r="342" spans="1:10">
      <c r="A342" s="38">
        <f t="shared" si="15"/>
        <v>143</v>
      </c>
      <c r="B342" s="49">
        <v>64221</v>
      </c>
      <c r="C342" s="88" t="s">
        <v>580</v>
      </c>
      <c r="D342" s="49" t="s">
        <v>705</v>
      </c>
      <c r="E342" s="49">
        <v>0</v>
      </c>
      <c r="F342" s="49">
        <v>10</v>
      </c>
      <c r="G342" s="49">
        <v>10</v>
      </c>
      <c r="H342" s="49">
        <v>78110000</v>
      </c>
      <c r="I342" s="39">
        <v>234504</v>
      </c>
      <c r="J342" s="39">
        <f t="shared" si="14"/>
        <v>2345040</v>
      </c>
    </row>
    <row r="343" spans="1:10">
      <c r="A343" s="38">
        <f t="shared" si="15"/>
        <v>144</v>
      </c>
      <c r="B343" s="49">
        <v>64221</v>
      </c>
      <c r="C343" s="88" t="s">
        <v>581</v>
      </c>
      <c r="D343" s="49" t="s">
        <v>705</v>
      </c>
      <c r="E343" s="49">
        <v>0</v>
      </c>
      <c r="F343" s="49">
        <v>10</v>
      </c>
      <c r="G343" s="49">
        <v>10</v>
      </c>
      <c r="H343" s="49">
        <v>78110000</v>
      </c>
      <c r="I343" s="39">
        <v>234504</v>
      </c>
      <c r="J343" s="39">
        <f t="shared" si="14"/>
        <v>2345040</v>
      </c>
    </row>
    <row r="344" spans="1:10">
      <c r="A344" s="38">
        <f t="shared" si="15"/>
        <v>145</v>
      </c>
      <c r="B344" s="49">
        <v>64221</v>
      </c>
      <c r="C344" s="88" t="s">
        <v>582</v>
      </c>
      <c r="D344" s="49" t="s">
        <v>705</v>
      </c>
      <c r="E344" s="49">
        <v>0</v>
      </c>
      <c r="F344" s="49">
        <v>10</v>
      </c>
      <c r="G344" s="49">
        <v>10</v>
      </c>
      <c r="H344" s="49">
        <v>78110000</v>
      </c>
      <c r="I344" s="39">
        <v>234504</v>
      </c>
      <c r="J344" s="39">
        <f t="shared" si="14"/>
        <v>2345040</v>
      </c>
    </row>
    <row r="345" spans="1:10">
      <c r="A345" s="38">
        <f t="shared" si="15"/>
        <v>146</v>
      </c>
      <c r="B345" s="49">
        <v>64221</v>
      </c>
      <c r="C345" s="88" t="s">
        <v>583</v>
      </c>
      <c r="D345" s="49" t="s">
        <v>705</v>
      </c>
      <c r="E345" s="49">
        <v>0</v>
      </c>
      <c r="F345" s="49">
        <v>10</v>
      </c>
      <c r="G345" s="49">
        <v>10</v>
      </c>
      <c r="H345" s="49">
        <v>78110000</v>
      </c>
      <c r="I345" s="39">
        <v>234504</v>
      </c>
      <c r="J345" s="39">
        <f t="shared" si="14"/>
        <v>2345040</v>
      </c>
    </row>
    <row r="346" spans="1:10">
      <c r="A346" s="38">
        <f t="shared" si="15"/>
        <v>147</v>
      </c>
      <c r="B346" s="49">
        <v>64221</v>
      </c>
      <c r="C346" s="88" t="s">
        <v>584</v>
      </c>
      <c r="D346" s="49" t="s">
        <v>705</v>
      </c>
      <c r="E346" s="49">
        <v>0</v>
      </c>
      <c r="F346" s="49">
        <v>10</v>
      </c>
      <c r="G346" s="49">
        <v>10</v>
      </c>
      <c r="H346" s="49">
        <v>78110000</v>
      </c>
      <c r="I346" s="39">
        <v>234504</v>
      </c>
      <c r="J346" s="39">
        <f t="shared" si="14"/>
        <v>2345040</v>
      </c>
    </row>
    <row r="347" spans="1:10">
      <c r="A347" s="38">
        <f t="shared" si="15"/>
        <v>148</v>
      </c>
      <c r="B347" s="49">
        <v>64221</v>
      </c>
      <c r="C347" s="88" t="s">
        <v>585</v>
      </c>
      <c r="D347" s="49" t="s">
        <v>705</v>
      </c>
      <c r="E347" s="49">
        <v>0</v>
      </c>
      <c r="F347" s="49">
        <v>10</v>
      </c>
      <c r="G347" s="49">
        <v>10</v>
      </c>
      <c r="H347" s="49">
        <v>78110000</v>
      </c>
      <c r="I347" s="39">
        <v>234504</v>
      </c>
      <c r="J347" s="39">
        <f t="shared" si="14"/>
        <v>2345040</v>
      </c>
    </row>
    <row r="348" spans="1:10">
      <c r="A348" s="38">
        <f t="shared" si="15"/>
        <v>149</v>
      </c>
      <c r="B348" s="49">
        <v>64221</v>
      </c>
      <c r="C348" s="88" t="s">
        <v>586</v>
      </c>
      <c r="D348" s="49" t="s">
        <v>705</v>
      </c>
      <c r="E348" s="49">
        <v>0</v>
      </c>
      <c r="F348" s="49">
        <v>10</v>
      </c>
      <c r="G348" s="49">
        <v>10</v>
      </c>
      <c r="H348" s="49">
        <v>78110000</v>
      </c>
      <c r="I348" s="39">
        <v>234504</v>
      </c>
      <c r="J348" s="39">
        <f t="shared" si="14"/>
        <v>2345040</v>
      </c>
    </row>
    <row r="349" spans="1:10">
      <c r="A349" s="38">
        <f t="shared" si="15"/>
        <v>150</v>
      </c>
      <c r="B349" s="49">
        <v>64221</v>
      </c>
      <c r="C349" s="88" t="s">
        <v>587</v>
      </c>
      <c r="D349" s="49" t="s">
        <v>705</v>
      </c>
      <c r="E349" s="49">
        <v>0</v>
      </c>
      <c r="F349" s="49">
        <v>10</v>
      </c>
      <c r="G349" s="49">
        <v>10</v>
      </c>
      <c r="H349" s="49">
        <v>78110000</v>
      </c>
      <c r="I349" s="39">
        <v>234504</v>
      </c>
      <c r="J349" s="39">
        <f t="shared" si="14"/>
        <v>2345040</v>
      </c>
    </row>
    <row r="350" spans="1:10">
      <c r="A350" s="38">
        <f t="shared" si="15"/>
        <v>151</v>
      </c>
      <c r="B350" s="49">
        <v>64221</v>
      </c>
      <c r="C350" s="88" t="s">
        <v>588</v>
      </c>
      <c r="D350" s="49" t="s">
        <v>705</v>
      </c>
      <c r="E350" s="49">
        <v>0</v>
      </c>
      <c r="F350" s="49">
        <v>10</v>
      </c>
      <c r="G350" s="49">
        <v>10</v>
      </c>
      <c r="H350" s="49">
        <v>78110000</v>
      </c>
      <c r="I350" s="39">
        <v>234504</v>
      </c>
      <c r="J350" s="39">
        <f t="shared" si="14"/>
        <v>2345040</v>
      </c>
    </row>
    <row r="351" spans="1:10">
      <c r="A351" s="38">
        <f t="shared" si="15"/>
        <v>152</v>
      </c>
      <c r="B351" s="49">
        <v>64221</v>
      </c>
      <c r="C351" s="88" t="s">
        <v>589</v>
      </c>
      <c r="D351" s="49" t="s">
        <v>705</v>
      </c>
      <c r="E351" s="49">
        <v>0</v>
      </c>
      <c r="F351" s="49">
        <v>10</v>
      </c>
      <c r="G351" s="49">
        <v>10</v>
      </c>
      <c r="H351" s="49">
        <v>78110000</v>
      </c>
      <c r="I351" s="39">
        <v>234504</v>
      </c>
      <c r="J351" s="39">
        <f t="shared" si="14"/>
        <v>2345040</v>
      </c>
    </row>
    <row r="352" spans="1:10">
      <c r="A352" s="38">
        <f t="shared" si="15"/>
        <v>153</v>
      </c>
      <c r="B352" s="49">
        <v>64221</v>
      </c>
      <c r="C352" s="88" t="s">
        <v>590</v>
      </c>
      <c r="D352" s="49" t="s">
        <v>705</v>
      </c>
      <c r="E352" s="49">
        <v>0</v>
      </c>
      <c r="F352" s="49">
        <v>10</v>
      </c>
      <c r="G352" s="49">
        <v>10</v>
      </c>
      <c r="H352" s="49">
        <v>78110000</v>
      </c>
      <c r="I352" s="39">
        <v>234504</v>
      </c>
      <c r="J352" s="39">
        <f t="shared" si="14"/>
        <v>2345040</v>
      </c>
    </row>
    <row r="353" spans="1:10">
      <c r="A353" s="38">
        <f t="shared" si="15"/>
        <v>154</v>
      </c>
      <c r="B353" s="49">
        <v>64221</v>
      </c>
      <c r="C353" s="88" t="s">
        <v>591</v>
      </c>
      <c r="D353" s="49" t="s">
        <v>705</v>
      </c>
      <c r="E353" s="49">
        <v>0</v>
      </c>
      <c r="F353" s="49">
        <v>10</v>
      </c>
      <c r="G353" s="49">
        <v>10</v>
      </c>
      <c r="H353" s="49">
        <v>78110000</v>
      </c>
      <c r="I353" s="39">
        <v>234504</v>
      </c>
      <c r="J353" s="39">
        <f t="shared" si="14"/>
        <v>2345040</v>
      </c>
    </row>
    <row r="354" spans="1:10">
      <c r="A354" s="38">
        <f t="shared" si="15"/>
        <v>155</v>
      </c>
      <c r="B354" s="49">
        <v>64221</v>
      </c>
      <c r="C354" s="88" t="s">
        <v>592</v>
      </c>
      <c r="D354" s="49" t="s">
        <v>705</v>
      </c>
      <c r="E354" s="49">
        <v>0</v>
      </c>
      <c r="F354" s="49">
        <v>10</v>
      </c>
      <c r="G354" s="49">
        <v>10</v>
      </c>
      <c r="H354" s="49">
        <v>78110000</v>
      </c>
      <c r="I354" s="39">
        <v>234504</v>
      </c>
      <c r="J354" s="39">
        <f t="shared" si="14"/>
        <v>2345040</v>
      </c>
    </row>
    <row r="355" spans="1:10">
      <c r="A355" s="38">
        <f t="shared" si="15"/>
        <v>156</v>
      </c>
      <c r="B355" s="49">
        <v>64221</v>
      </c>
      <c r="C355" s="88" t="s">
        <v>593</v>
      </c>
      <c r="D355" s="49" t="s">
        <v>705</v>
      </c>
      <c r="E355" s="49">
        <v>0</v>
      </c>
      <c r="F355" s="49">
        <v>10</v>
      </c>
      <c r="G355" s="49">
        <v>10</v>
      </c>
      <c r="H355" s="49">
        <v>78110000</v>
      </c>
      <c r="I355" s="39">
        <v>234504</v>
      </c>
      <c r="J355" s="39">
        <f t="shared" si="14"/>
        <v>2345040</v>
      </c>
    </row>
    <row r="356" spans="1:10">
      <c r="A356" s="38">
        <f t="shared" si="15"/>
        <v>157</v>
      </c>
      <c r="B356" s="49">
        <v>64221</v>
      </c>
      <c r="C356" s="88" t="s">
        <v>594</v>
      </c>
      <c r="D356" s="49" t="s">
        <v>705</v>
      </c>
      <c r="E356" s="49">
        <v>0</v>
      </c>
      <c r="F356" s="49">
        <v>10</v>
      </c>
      <c r="G356" s="49">
        <v>10</v>
      </c>
      <c r="H356" s="49">
        <v>78110000</v>
      </c>
      <c r="I356" s="39">
        <v>234504</v>
      </c>
      <c r="J356" s="39">
        <f t="shared" si="14"/>
        <v>2345040</v>
      </c>
    </row>
    <row r="357" spans="1:10">
      <c r="A357" s="38">
        <f t="shared" si="15"/>
        <v>158</v>
      </c>
      <c r="B357" s="49">
        <v>64221</v>
      </c>
      <c r="C357" s="88" t="s">
        <v>595</v>
      </c>
      <c r="D357" s="49" t="s">
        <v>705</v>
      </c>
      <c r="E357" s="49">
        <v>0</v>
      </c>
      <c r="F357" s="49">
        <v>10</v>
      </c>
      <c r="G357" s="49">
        <v>10</v>
      </c>
      <c r="H357" s="49">
        <v>78110000</v>
      </c>
      <c r="I357" s="39">
        <v>234504</v>
      </c>
      <c r="J357" s="39">
        <f t="shared" si="14"/>
        <v>2345040</v>
      </c>
    </row>
    <row r="358" spans="1:10">
      <c r="A358" s="38">
        <f t="shared" si="15"/>
        <v>159</v>
      </c>
      <c r="B358" s="49">
        <v>64221</v>
      </c>
      <c r="C358" s="88" t="s">
        <v>596</v>
      </c>
      <c r="D358" s="49" t="s">
        <v>705</v>
      </c>
      <c r="E358" s="49">
        <v>0</v>
      </c>
      <c r="F358" s="49">
        <v>10</v>
      </c>
      <c r="G358" s="49">
        <v>10</v>
      </c>
      <c r="H358" s="49">
        <v>78110000</v>
      </c>
      <c r="I358" s="39">
        <v>234504</v>
      </c>
      <c r="J358" s="39">
        <f t="shared" si="14"/>
        <v>2345040</v>
      </c>
    </row>
    <row r="359" spans="1:10">
      <c r="A359" s="38">
        <f t="shared" si="15"/>
        <v>160</v>
      </c>
      <c r="B359" s="49">
        <v>64221</v>
      </c>
      <c r="C359" s="88" t="s">
        <v>597</v>
      </c>
      <c r="D359" s="49" t="s">
        <v>705</v>
      </c>
      <c r="E359" s="49">
        <v>0</v>
      </c>
      <c r="F359" s="49">
        <v>10</v>
      </c>
      <c r="G359" s="49">
        <v>10</v>
      </c>
      <c r="H359" s="49">
        <v>78110000</v>
      </c>
      <c r="I359" s="39">
        <v>234504</v>
      </c>
      <c r="J359" s="39">
        <f t="shared" si="14"/>
        <v>2345040</v>
      </c>
    </row>
    <row r="360" spans="1:10">
      <c r="A360" s="38">
        <f t="shared" si="15"/>
        <v>161</v>
      </c>
      <c r="B360" s="49">
        <v>64221</v>
      </c>
      <c r="C360" s="88" t="s">
        <v>598</v>
      </c>
      <c r="D360" s="49" t="s">
        <v>705</v>
      </c>
      <c r="E360" s="49">
        <v>0</v>
      </c>
      <c r="F360" s="49">
        <v>10</v>
      </c>
      <c r="G360" s="49">
        <v>10</v>
      </c>
      <c r="H360" s="49">
        <v>78110000</v>
      </c>
      <c r="I360" s="39">
        <v>234504</v>
      </c>
      <c r="J360" s="39">
        <f t="shared" si="14"/>
        <v>2345040</v>
      </c>
    </row>
    <row r="361" spans="1:10">
      <c r="A361" s="38">
        <f t="shared" si="15"/>
        <v>162</v>
      </c>
      <c r="B361" s="49">
        <v>64221</v>
      </c>
      <c r="C361" s="88" t="s">
        <v>599</v>
      </c>
      <c r="D361" s="49" t="s">
        <v>705</v>
      </c>
      <c r="E361" s="49">
        <v>0</v>
      </c>
      <c r="F361" s="49">
        <v>10</v>
      </c>
      <c r="G361" s="49">
        <v>10</v>
      </c>
      <c r="H361" s="49">
        <v>78110000</v>
      </c>
      <c r="I361" s="39">
        <v>234504</v>
      </c>
      <c r="J361" s="39">
        <f t="shared" si="14"/>
        <v>2345040</v>
      </c>
    </row>
    <row r="362" spans="1:10">
      <c r="A362" s="38">
        <f t="shared" si="15"/>
        <v>163</v>
      </c>
      <c r="B362" s="49">
        <v>64221</v>
      </c>
      <c r="C362" s="88" t="s">
        <v>600</v>
      </c>
      <c r="D362" s="49" t="s">
        <v>705</v>
      </c>
      <c r="E362" s="49">
        <v>0</v>
      </c>
      <c r="F362" s="49">
        <v>10</v>
      </c>
      <c r="G362" s="49">
        <v>10</v>
      </c>
      <c r="H362" s="49">
        <v>78110000</v>
      </c>
      <c r="I362" s="39">
        <v>234504</v>
      </c>
      <c r="J362" s="39">
        <f t="shared" si="14"/>
        <v>2345040</v>
      </c>
    </row>
    <row r="363" spans="1:10">
      <c r="A363" s="38">
        <f t="shared" si="15"/>
        <v>164</v>
      </c>
      <c r="B363" s="49">
        <v>64221</v>
      </c>
      <c r="C363" s="88" t="s">
        <v>601</v>
      </c>
      <c r="D363" s="49" t="s">
        <v>705</v>
      </c>
      <c r="E363" s="49">
        <v>0</v>
      </c>
      <c r="F363" s="49">
        <v>10</v>
      </c>
      <c r="G363" s="49">
        <v>10</v>
      </c>
      <c r="H363" s="49">
        <v>78110000</v>
      </c>
      <c r="I363" s="39">
        <v>234504</v>
      </c>
      <c r="J363" s="39">
        <f t="shared" si="14"/>
        <v>2345040</v>
      </c>
    </row>
    <row r="364" spans="1:10">
      <c r="A364" s="38">
        <f t="shared" si="15"/>
        <v>165</v>
      </c>
      <c r="B364" s="49">
        <v>64221</v>
      </c>
      <c r="C364" s="88" t="s">
        <v>602</v>
      </c>
      <c r="D364" s="49" t="s">
        <v>705</v>
      </c>
      <c r="E364" s="49">
        <v>0</v>
      </c>
      <c r="F364" s="49">
        <v>10</v>
      </c>
      <c r="G364" s="49">
        <v>10</v>
      </c>
      <c r="H364" s="49">
        <v>78110000</v>
      </c>
      <c r="I364" s="39">
        <v>234504</v>
      </c>
      <c r="J364" s="39">
        <f t="shared" si="14"/>
        <v>2345040</v>
      </c>
    </row>
    <row r="365" spans="1:10">
      <c r="A365" s="38">
        <f t="shared" si="15"/>
        <v>166</v>
      </c>
      <c r="B365" s="49">
        <v>64221</v>
      </c>
      <c r="C365" s="88" t="s">
        <v>603</v>
      </c>
      <c r="D365" s="49" t="s">
        <v>705</v>
      </c>
      <c r="E365" s="49">
        <v>0</v>
      </c>
      <c r="F365" s="49">
        <v>10</v>
      </c>
      <c r="G365" s="49">
        <v>10</v>
      </c>
      <c r="H365" s="49">
        <v>78110000</v>
      </c>
      <c r="I365" s="39">
        <v>234504</v>
      </c>
      <c r="J365" s="39">
        <f t="shared" si="14"/>
        <v>2345040</v>
      </c>
    </row>
    <row r="366" spans="1:10">
      <c r="A366" s="38">
        <f t="shared" si="15"/>
        <v>167</v>
      </c>
      <c r="B366" s="49">
        <v>64221</v>
      </c>
      <c r="C366" s="88" t="s">
        <v>604</v>
      </c>
      <c r="D366" s="49" t="s">
        <v>705</v>
      </c>
      <c r="E366" s="49">
        <v>0</v>
      </c>
      <c r="F366" s="49">
        <v>10</v>
      </c>
      <c r="G366" s="49">
        <v>10</v>
      </c>
      <c r="H366" s="49">
        <v>78110000</v>
      </c>
      <c r="I366" s="39">
        <v>234504</v>
      </c>
      <c r="J366" s="39">
        <f t="shared" si="14"/>
        <v>2345040</v>
      </c>
    </row>
    <row r="367" spans="1:10">
      <c r="A367" s="38">
        <f t="shared" si="15"/>
        <v>168</v>
      </c>
      <c r="B367" s="49">
        <v>64221</v>
      </c>
      <c r="C367" s="88" t="s">
        <v>605</v>
      </c>
      <c r="D367" s="49" t="s">
        <v>705</v>
      </c>
      <c r="E367" s="49">
        <v>0</v>
      </c>
      <c r="F367" s="49">
        <v>10</v>
      </c>
      <c r="G367" s="49">
        <v>10</v>
      </c>
      <c r="H367" s="49">
        <v>78110000</v>
      </c>
      <c r="I367" s="39">
        <v>234504</v>
      </c>
      <c r="J367" s="39">
        <f t="shared" si="14"/>
        <v>2345040</v>
      </c>
    </row>
    <row r="368" spans="1:10">
      <c r="A368" s="38">
        <f t="shared" si="15"/>
        <v>169</v>
      </c>
      <c r="B368" s="49">
        <v>64221</v>
      </c>
      <c r="C368" s="88" t="s">
        <v>606</v>
      </c>
      <c r="D368" s="49" t="s">
        <v>705</v>
      </c>
      <c r="E368" s="49">
        <v>0</v>
      </c>
      <c r="F368" s="49">
        <v>10</v>
      </c>
      <c r="G368" s="49">
        <v>10</v>
      </c>
      <c r="H368" s="49">
        <v>78110000</v>
      </c>
      <c r="I368" s="39">
        <v>234504</v>
      </c>
      <c r="J368" s="39">
        <f t="shared" si="14"/>
        <v>2345040</v>
      </c>
    </row>
    <row r="369" spans="1:10">
      <c r="A369" s="38">
        <f t="shared" si="15"/>
        <v>170</v>
      </c>
      <c r="B369" s="49">
        <v>64221</v>
      </c>
      <c r="C369" s="88" t="s">
        <v>607</v>
      </c>
      <c r="D369" s="49" t="s">
        <v>705</v>
      </c>
      <c r="E369" s="49">
        <v>0</v>
      </c>
      <c r="F369" s="49">
        <v>10</v>
      </c>
      <c r="G369" s="49">
        <v>10</v>
      </c>
      <c r="H369" s="49">
        <v>78110000</v>
      </c>
      <c r="I369" s="39">
        <v>234504</v>
      </c>
      <c r="J369" s="39">
        <f t="shared" si="14"/>
        <v>2345040</v>
      </c>
    </row>
    <row r="370" spans="1:10">
      <c r="A370" s="38">
        <f t="shared" si="15"/>
        <v>171</v>
      </c>
      <c r="B370" s="49">
        <v>64221</v>
      </c>
      <c r="C370" s="88" t="s">
        <v>608</v>
      </c>
      <c r="D370" s="49" t="s">
        <v>705</v>
      </c>
      <c r="E370" s="49">
        <v>0</v>
      </c>
      <c r="F370" s="49">
        <v>10</v>
      </c>
      <c r="G370" s="49">
        <v>10</v>
      </c>
      <c r="H370" s="49">
        <v>78110000</v>
      </c>
      <c r="I370" s="39">
        <v>234504</v>
      </c>
      <c r="J370" s="39">
        <f t="shared" si="14"/>
        <v>2345040</v>
      </c>
    </row>
    <row r="371" spans="1:10">
      <c r="A371" s="38">
        <f t="shared" si="15"/>
        <v>172</v>
      </c>
      <c r="B371" s="49">
        <v>64221</v>
      </c>
      <c r="C371" s="88" t="s">
        <v>609</v>
      </c>
      <c r="D371" s="49" t="s">
        <v>705</v>
      </c>
      <c r="E371" s="49">
        <v>0</v>
      </c>
      <c r="F371" s="49">
        <v>10</v>
      </c>
      <c r="G371" s="49">
        <v>10</v>
      </c>
      <c r="H371" s="49">
        <v>78110000</v>
      </c>
      <c r="I371" s="39">
        <v>234504</v>
      </c>
      <c r="J371" s="39">
        <f t="shared" si="14"/>
        <v>2345040</v>
      </c>
    </row>
    <row r="372" spans="1:10">
      <c r="A372" s="38">
        <f t="shared" si="15"/>
        <v>173</v>
      </c>
      <c r="B372" s="49">
        <v>64221</v>
      </c>
      <c r="C372" s="88" t="s">
        <v>610</v>
      </c>
      <c r="D372" s="49" t="s">
        <v>705</v>
      </c>
      <c r="E372" s="49">
        <v>0</v>
      </c>
      <c r="F372" s="49">
        <v>10</v>
      </c>
      <c r="G372" s="49">
        <v>10</v>
      </c>
      <c r="H372" s="49">
        <v>78110000</v>
      </c>
      <c r="I372" s="39">
        <v>234504</v>
      </c>
      <c r="J372" s="39">
        <f t="shared" si="14"/>
        <v>2345040</v>
      </c>
    </row>
    <row r="373" spans="1:10">
      <c r="A373" s="38">
        <f t="shared" si="15"/>
        <v>174</v>
      </c>
      <c r="B373" s="49">
        <v>64221</v>
      </c>
      <c r="C373" s="88" t="s">
        <v>611</v>
      </c>
      <c r="D373" s="49" t="s">
        <v>705</v>
      </c>
      <c r="E373" s="49">
        <v>0</v>
      </c>
      <c r="F373" s="49">
        <v>10</v>
      </c>
      <c r="G373" s="49">
        <v>10</v>
      </c>
      <c r="H373" s="49">
        <v>78110000</v>
      </c>
      <c r="I373" s="39">
        <v>234504</v>
      </c>
      <c r="J373" s="39">
        <f t="shared" si="14"/>
        <v>2345040</v>
      </c>
    </row>
    <row r="374" spans="1:10">
      <c r="A374" s="38">
        <f t="shared" si="15"/>
        <v>175</v>
      </c>
      <c r="B374" s="49">
        <v>64221</v>
      </c>
      <c r="C374" s="88" t="s">
        <v>612</v>
      </c>
      <c r="D374" s="49" t="s">
        <v>705</v>
      </c>
      <c r="E374" s="49">
        <v>0</v>
      </c>
      <c r="F374" s="49">
        <v>10</v>
      </c>
      <c r="G374" s="49">
        <v>10</v>
      </c>
      <c r="H374" s="49">
        <v>78110000</v>
      </c>
      <c r="I374" s="39">
        <v>234504</v>
      </c>
      <c r="J374" s="39">
        <f t="shared" si="14"/>
        <v>2345040</v>
      </c>
    </row>
    <row r="375" spans="1:10">
      <c r="A375" s="38">
        <f t="shared" si="15"/>
        <v>176</v>
      </c>
      <c r="B375" s="49">
        <v>64221</v>
      </c>
      <c r="C375" s="88" t="s">
        <v>613</v>
      </c>
      <c r="D375" s="49" t="s">
        <v>705</v>
      </c>
      <c r="E375" s="49">
        <v>0</v>
      </c>
      <c r="F375" s="49">
        <v>10</v>
      </c>
      <c r="G375" s="49">
        <v>10</v>
      </c>
      <c r="H375" s="49">
        <v>78110000</v>
      </c>
      <c r="I375" s="39">
        <v>234504</v>
      </c>
      <c r="J375" s="39">
        <f t="shared" si="14"/>
        <v>2345040</v>
      </c>
    </row>
    <row r="376" spans="1:10">
      <c r="A376" s="38">
        <f t="shared" si="15"/>
        <v>177</v>
      </c>
      <c r="B376" s="49">
        <v>64221</v>
      </c>
      <c r="C376" s="88" t="s">
        <v>614</v>
      </c>
      <c r="D376" s="49" t="s">
        <v>705</v>
      </c>
      <c r="E376" s="49">
        <v>0</v>
      </c>
      <c r="F376" s="49">
        <v>10</v>
      </c>
      <c r="G376" s="49">
        <v>10</v>
      </c>
      <c r="H376" s="49">
        <v>78110000</v>
      </c>
      <c r="I376" s="39">
        <v>234504</v>
      </c>
      <c r="J376" s="39">
        <f t="shared" si="14"/>
        <v>2345040</v>
      </c>
    </row>
    <row r="377" spans="1:10">
      <c r="A377" s="38">
        <f t="shared" si="15"/>
        <v>178</v>
      </c>
      <c r="B377" s="49">
        <v>64221</v>
      </c>
      <c r="C377" s="88" t="s">
        <v>615</v>
      </c>
      <c r="D377" s="49" t="s">
        <v>705</v>
      </c>
      <c r="E377" s="49">
        <v>0</v>
      </c>
      <c r="F377" s="49">
        <v>10</v>
      </c>
      <c r="G377" s="49">
        <v>10</v>
      </c>
      <c r="H377" s="49">
        <v>78110000</v>
      </c>
      <c r="I377" s="39">
        <v>234504</v>
      </c>
      <c r="J377" s="39">
        <f t="shared" si="14"/>
        <v>2345040</v>
      </c>
    </row>
    <row r="378" spans="1:10">
      <c r="A378" s="38">
        <f t="shared" si="15"/>
        <v>179</v>
      </c>
      <c r="B378" s="49">
        <v>64221</v>
      </c>
      <c r="C378" s="88" t="s">
        <v>616</v>
      </c>
      <c r="D378" s="49" t="s">
        <v>705</v>
      </c>
      <c r="E378" s="49">
        <v>0</v>
      </c>
      <c r="F378" s="49">
        <v>10</v>
      </c>
      <c r="G378" s="49">
        <v>10</v>
      </c>
      <c r="H378" s="49">
        <v>78110000</v>
      </c>
      <c r="I378" s="39">
        <v>234504</v>
      </c>
      <c r="J378" s="39">
        <f t="shared" si="14"/>
        <v>2345040</v>
      </c>
    </row>
    <row r="379" spans="1:10">
      <c r="A379" s="38">
        <f t="shared" si="15"/>
        <v>180</v>
      </c>
      <c r="B379" s="49">
        <v>64221</v>
      </c>
      <c r="C379" s="88" t="s">
        <v>617</v>
      </c>
      <c r="D379" s="49" t="s">
        <v>705</v>
      </c>
      <c r="E379" s="49">
        <v>0</v>
      </c>
      <c r="F379" s="49">
        <v>10</v>
      </c>
      <c r="G379" s="49">
        <v>10</v>
      </c>
      <c r="H379" s="49">
        <v>78110000</v>
      </c>
      <c r="I379" s="39">
        <v>234504</v>
      </c>
      <c r="J379" s="39">
        <f t="shared" si="14"/>
        <v>2345040</v>
      </c>
    </row>
    <row r="380" spans="1:10">
      <c r="A380" s="38">
        <f t="shared" si="15"/>
        <v>181</v>
      </c>
      <c r="B380" s="49">
        <v>64221</v>
      </c>
      <c r="C380" s="88" t="s">
        <v>618</v>
      </c>
      <c r="D380" s="49" t="s">
        <v>705</v>
      </c>
      <c r="E380" s="49">
        <v>0</v>
      </c>
      <c r="F380" s="49">
        <v>50</v>
      </c>
      <c r="G380" s="49">
        <v>50</v>
      </c>
      <c r="H380" s="49">
        <v>78110000</v>
      </c>
      <c r="I380" s="39">
        <v>234504</v>
      </c>
      <c r="J380" s="39">
        <f t="shared" si="14"/>
        <v>11725200</v>
      </c>
    </row>
    <row r="381" spans="1:10">
      <c r="A381" s="38">
        <f t="shared" si="15"/>
        <v>182</v>
      </c>
      <c r="B381" s="49">
        <v>64221</v>
      </c>
      <c r="C381" s="88" t="s">
        <v>619</v>
      </c>
      <c r="D381" s="49" t="s">
        <v>705</v>
      </c>
      <c r="E381" s="49">
        <v>0</v>
      </c>
      <c r="F381" s="49">
        <v>10</v>
      </c>
      <c r="G381" s="49">
        <v>10</v>
      </c>
      <c r="H381" s="49">
        <v>78110000</v>
      </c>
      <c r="I381" s="39">
        <v>234504</v>
      </c>
      <c r="J381" s="39">
        <f t="shared" si="14"/>
        <v>2345040</v>
      </c>
    </row>
    <row r="382" spans="1:10">
      <c r="A382" s="38">
        <f t="shared" si="15"/>
        <v>183</v>
      </c>
      <c r="B382" s="49">
        <v>64221</v>
      </c>
      <c r="C382" s="88" t="s">
        <v>620</v>
      </c>
      <c r="D382" s="49" t="s">
        <v>705</v>
      </c>
      <c r="E382" s="49">
        <v>0</v>
      </c>
      <c r="F382" s="49">
        <v>50</v>
      </c>
      <c r="G382" s="49">
        <v>50</v>
      </c>
      <c r="H382" s="49">
        <v>78110000</v>
      </c>
      <c r="I382" s="39">
        <v>234504</v>
      </c>
      <c r="J382" s="39">
        <f t="shared" si="14"/>
        <v>11725200</v>
      </c>
    </row>
    <row r="383" spans="1:10">
      <c r="A383" s="38">
        <f t="shared" si="15"/>
        <v>184</v>
      </c>
      <c r="B383" s="49">
        <v>64221</v>
      </c>
      <c r="C383" s="88" t="s">
        <v>621</v>
      </c>
      <c r="D383" s="49" t="s">
        <v>705</v>
      </c>
      <c r="E383" s="49">
        <v>0</v>
      </c>
      <c r="F383" s="49">
        <v>30</v>
      </c>
      <c r="G383" s="49">
        <v>30</v>
      </c>
      <c r="H383" s="49">
        <v>78110000</v>
      </c>
      <c r="I383" s="39">
        <v>234504</v>
      </c>
      <c r="J383" s="39">
        <f t="shared" si="14"/>
        <v>7035120</v>
      </c>
    </row>
    <row r="384" spans="1:10">
      <c r="A384" s="38">
        <f t="shared" si="15"/>
        <v>185</v>
      </c>
      <c r="B384" s="49">
        <v>64221</v>
      </c>
      <c r="C384" s="88" t="s">
        <v>622</v>
      </c>
      <c r="D384" s="49" t="s">
        <v>705</v>
      </c>
      <c r="E384" s="49">
        <v>0</v>
      </c>
      <c r="F384" s="49">
        <v>10</v>
      </c>
      <c r="G384" s="49">
        <v>10</v>
      </c>
      <c r="H384" s="49">
        <v>78110000</v>
      </c>
      <c r="I384" s="39">
        <v>234504</v>
      </c>
      <c r="J384" s="39">
        <f t="shared" si="14"/>
        <v>2345040</v>
      </c>
    </row>
    <row r="385" spans="1:10">
      <c r="A385" s="38">
        <f t="shared" si="15"/>
        <v>186</v>
      </c>
      <c r="B385" s="49">
        <v>64221</v>
      </c>
      <c r="C385" s="88" t="s">
        <v>623</v>
      </c>
      <c r="D385" s="49" t="s">
        <v>705</v>
      </c>
      <c r="E385" s="49">
        <v>0</v>
      </c>
      <c r="F385" s="49">
        <v>10</v>
      </c>
      <c r="G385" s="49">
        <v>10</v>
      </c>
      <c r="H385" s="49">
        <v>78110000</v>
      </c>
      <c r="I385" s="39">
        <v>234504</v>
      </c>
      <c r="J385" s="39">
        <f t="shared" si="14"/>
        <v>2345040</v>
      </c>
    </row>
    <row r="386" spans="1:10">
      <c r="A386" s="38">
        <f t="shared" si="15"/>
        <v>187</v>
      </c>
      <c r="B386" s="49">
        <v>64221</v>
      </c>
      <c r="C386" s="88" t="s">
        <v>624</v>
      </c>
      <c r="D386" s="49" t="s">
        <v>705</v>
      </c>
      <c r="E386" s="49">
        <v>0</v>
      </c>
      <c r="F386" s="49">
        <v>50</v>
      </c>
      <c r="G386" s="49">
        <v>50</v>
      </c>
      <c r="H386" s="49">
        <v>78110000</v>
      </c>
      <c r="I386" s="39">
        <v>234504</v>
      </c>
      <c r="J386" s="39">
        <f t="shared" si="14"/>
        <v>11725200</v>
      </c>
    </row>
    <row r="387" spans="1:10">
      <c r="A387" s="38">
        <f t="shared" si="15"/>
        <v>188</v>
      </c>
      <c r="B387" s="49">
        <v>64221</v>
      </c>
      <c r="C387" s="88" t="s">
        <v>625</v>
      </c>
      <c r="D387" s="49" t="s">
        <v>705</v>
      </c>
      <c r="E387" s="49">
        <v>0</v>
      </c>
      <c r="F387" s="49">
        <v>200</v>
      </c>
      <c r="G387" s="49">
        <v>200</v>
      </c>
      <c r="H387" s="49">
        <v>78110000</v>
      </c>
      <c r="I387" s="39">
        <v>234504</v>
      </c>
      <c r="J387" s="39">
        <f t="shared" si="14"/>
        <v>46900800</v>
      </c>
    </row>
    <row r="388" spans="1:10">
      <c r="A388" s="38">
        <f t="shared" si="15"/>
        <v>189</v>
      </c>
      <c r="B388" s="49">
        <v>64221</v>
      </c>
      <c r="C388" s="88" t="s">
        <v>626</v>
      </c>
      <c r="D388" s="49" t="s">
        <v>705</v>
      </c>
      <c r="E388" s="49">
        <v>0</v>
      </c>
      <c r="F388" s="49">
        <v>10</v>
      </c>
      <c r="G388" s="49">
        <v>10</v>
      </c>
      <c r="H388" s="49">
        <v>78110000</v>
      </c>
      <c r="I388" s="39">
        <v>234504</v>
      </c>
      <c r="J388" s="39">
        <f t="shared" si="14"/>
        <v>2345040</v>
      </c>
    </row>
    <row r="389" spans="1:10">
      <c r="A389" s="38">
        <f t="shared" si="15"/>
        <v>190</v>
      </c>
      <c r="B389" s="49">
        <v>64221</v>
      </c>
      <c r="C389" s="88" t="s">
        <v>627</v>
      </c>
      <c r="D389" s="49" t="s">
        <v>705</v>
      </c>
      <c r="E389" s="49">
        <v>0</v>
      </c>
      <c r="F389" s="49">
        <v>10</v>
      </c>
      <c r="G389" s="49">
        <v>10</v>
      </c>
      <c r="H389" s="49">
        <v>78110000</v>
      </c>
      <c r="I389" s="39">
        <v>234504</v>
      </c>
      <c r="J389" s="39">
        <f t="shared" si="14"/>
        <v>2345040</v>
      </c>
    </row>
    <row r="390" spans="1:10">
      <c r="A390" s="38">
        <f t="shared" si="15"/>
        <v>191</v>
      </c>
      <c r="B390" s="49">
        <v>64221</v>
      </c>
      <c r="C390" s="88" t="s">
        <v>628</v>
      </c>
      <c r="D390" s="49" t="s">
        <v>705</v>
      </c>
      <c r="E390" s="49">
        <v>0</v>
      </c>
      <c r="F390" s="49">
        <v>10</v>
      </c>
      <c r="G390" s="49">
        <v>10</v>
      </c>
      <c r="H390" s="49">
        <v>78110000</v>
      </c>
      <c r="I390" s="39">
        <v>234504</v>
      </c>
      <c r="J390" s="39">
        <f t="shared" si="14"/>
        <v>2345040</v>
      </c>
    </row>
    <row r="391" spans="1:10">
      <c r="A391" s="38">
        <f t="shared" si="15"/>
        <v>192</v>
      </c>
      <c r="B391" s="49">
        <v>64221</v>
      </c>
      <c r="C391" s="88" t="s">
        <v>629</v>
      </c>
      <c r="D391" s="49" t="s">
        <v>705</v>
      </c>
      <c r="E391" s="49">
        <v>0</v>
      </c>
      <c r="F391" s="49">
        <v>10</v>
      </c>
      <c r="G391" s="49">
        <v>10</v>
      </c>
      <c r="H391" s="49">
        <v>78110000</v>
      </c>
      <c r="I391" s="39">
        <v>234504</v>
      </c>
      <c r="J391" s="39">
        <f t="shared" si="14"/>
        <v>2345040</v>
      </c>
    </row>
    <row r="392" spans="1:10">
      <c r="A392" s="38">
        <f t="shared" si="15"/>
        <v>193</v>
      </c>
      <c r="B392" s="49">
        <v>64221</v>
      </c>
      <c r="C392" s="88" t="s">
        <v>630</v>
      </c>
      <c r="D392" s="49" t="s">
        <v>705</v>
      </c>
      <c r="E392" s="49">
        <v>0</v>
      </c>
      <c r="F392" s="49">
        <v>10</v>
      </c>
      <c r="G392" s="49">
        <v>10</v>
      </c>
      <c r="H392" s="49">
        <v>78110000</v>
      </c>
      <c r="I392" s="39">
        <v>234504</v>
      </c>
      <c r="J392" s="39">
        <f t="shared" si="14"/>
        <v>2345040</v>
      </c>
    </row>
    <row r="393" spans="1:10">
      <c r="A393" s="38">
        <f t="shared" si="15"/>
        <v>194</v>
      </c>
      <c r="B393" s="49">
        <v>64221</v>
      </c>
      <c r="C393" s="88" t="s">
        <v>631</v>
      </c>
      <c r="D393" s="49" t="s">
        <v>705</v>
      </c>
      <c r="E393" s="49">
        <v>0</v>
      </c>
      <c r="F393" s="49">
        <v>10</v>
      </c>
      <c r="G393" s="49">
        <v>10</v>
      </c>
      <c r="H393" s="49">
        <v>78110000</v>
      </c>
      <c r="I393" s="39">
        <v>234504</v>
      </c>
      <c r="J393" s="39">
        <f t="shared" si="14"/>
        <v>2345040</v>
      </c>
    </row>
    <row r="394" spans="1:10">
      <c r="A394" s="38">
        <f t="shared" si="15"/>
        <v>195</v>
      </c>
      <c r="B394" s="49">
        <v>64221</v>
      </c>
      <c r="C394" s="88" t="s">
        <v>632</v>
      </c>
      <c r="D394" s="49" t="s">
        <v>705</v>
      </c>
      <c r="E394" s="49">
        <v>0</v>
      </c>
      <c r="F394" s="49">
        <v>10</v>
      </c>
      <c r="G394" s="49">
        <v>10</v>
      </c>
      <c r="H394" s="49">
        <v>78110000</v>
      </c>
      <c r="I394" s="39">
        <v>234504</v>
      </c>
      <c r="J394" s="39">
        <f t="shared" si="14"/>
        <v>2345040</v>
      </c>
    </row>
    <row r="395" spans="1:10">
      <c r="A395" s="38">
        <f t="shared" si="15"/>
        <v>196</v>
      </c>
      <c r="B395" s="49">
        <v>64221</v>
      </c>
      <c r="C395" s="88" t="s">
        <v>633</v>
      </c>
      <c r="D395" s="49" t="s">
        <v>705</v>
      </c>
      <c r="E395" s="49">
        <v>0</v>
      </c>
      <c r="F395" s="49">
        <v>10</v>
      </c>
      <c r="G395" s="49">
        <v>10</v>
      </c>
      <c r="H395" s="49">
        <v>78110000</v>
      </c>
      <c r="I395" s="39">
        <v>234504</v>
      </c>
      <c r="J395" s="39">
        <f t="shared" si="14"/>
        <v>2345040</v>
      </c>
    </row>
    <row r="396" spans="1:10">
      <c r="A396" s="38">
        <f t="shared" si="15"/>
        <v>197</v>
      </c>
      <c r="B396" s="49">
        <v>64221</v>
      </c>
      <c r="C396" s="88" t="s">
        <v>634</v>
      </c>
      <c r="D396" s="49" t="s">
        <v>705</v>
      </c>
      <c r="E396" s="49">
        <v>0</v>
      </c>
      <c r="F396" s="49">
        <v>10</v>
      </c>
      <c r="G396" s="49">
        <v>10</v>
      </c>
      <c r="H396" s="49">
        <v>78110000</v>
      </c>
      <c r="I396" s="39">
        <v>234504</v>
      </c>
      <c r="J396" s="39">
        <f t="shared" si="14"/>
        <v>2345040</v>
      </c>
    </row>
    <row r="397" spans="1:10">
      <c r="A397" s="38">
        <f t="shared" si="15"/>
        <v>198</v>
      </c>
      <c r="B397" s="49">
        <v>64221</v>
      </c>
      <c r="C397" s="88" t="s">
        <v>635</v>
      </c>
      <c r="D397" s="49" t="s">
        <v>705</v>
      </c>
      <c r="E397" s="49">
        <v>0</v>
      </c>
      <c r="F397" s="49">
        <v>10</v>
      </c>
      <c r="G397" s="49">
        <v>10</v>
      </c>
      <c r="H397" s="49">
        <v>78110000</v>
      </c>
      <c r="I397" s="39">
        <v>234504</v>
      </c>
      <c r="J397" s="39">
        <f t="shared" si="14"/>
        <v>2345040</v>
      </c>
    </row>
    <row r="398" spans="1:10">
      <c r="A398" s="38">
        <f t="shared" si="15"/>
        <v>199</v>
      </c>
      <c r="B398" s="49">
        <v>64221</v>
      </c>
      <c r="C398" s="88" t="s">
        <v>636</v>
      </c>
      <c r="D398" s="49" t="s">
        <v>705</v>
      </c>
      <c r="E398" s="49">
        <v>0</v>
      </c>
      <c r="F398" s="49">
        <v>10</v>
      </c>
      <c r="G398" s="49">
        <v>10</v>
      </c>
      <c r="H398" s="49">
        <v>78110000</v>
      </c>
      <c r="I398" s="39">
        <v>234504</v>
      </c>
      <c r="J398" s="39">
        <f t="shared" si="14"/>
        <v>2345040</v>
      </c>
    </row>
    <row r="399" spans="1:10">
      <c r="A399" s="38">
        <f t="shared" si="15"/>
        <v>200</v>
      </c>
      <c r="B399" s="49">
        <v>64221</v>
      </c>
      <c r="C399" s="88" t="s">
        <v>637</v>
      </c>
      <c r="D399" s="49" t="s">
        <v>705</v>
      </c>
      <c r="E399" s="49">
        <v>0</v>
      </c>
      <c r="F399" s="49">
        <v>100</v>
      </c>
      <c r="G399" s="49">
        <v>100</v>
      </c>
      <c r="H399" s="49">
        <v>78110000</v>
      </c>
      <c r="I399" s="39">
        <v>234504</v>
      </c>
      <c r="J399" s="39">
        <f t="shared" ref="J399:J462" si="16">I399*F399</f>
        <v>23450400</v>
      </c>
    </row>
    <row r="400" spans="1:10">
      <c r="A400" s="38">
        <f t="shared" ref="A400:A463" si="17">A399+1</f>
        <v>201</v>
      </c>
      <c r="B400" s="49">
        <v>64221</v>
      </c>
      <c r="C400" s="88" t="s">
        <v>638</v>
      </c>
      <c r="D400" s="49" t="s">
        <v>705</v>
      </c>
      <c r="E400" s="49">
        <v>0</v>
      </c>
      <c r="F400" s="49">
        <v>10</v>
      </c>
      <c r="G400" s="49">
        <v>10</v>
      </c>
      <c r="H400" s="49">
        <v>78110000</v>
      </c>
      <c r="I400" s="39">
        <v>234504</v>
      </c>
      <c r="J400" s="39">
        <f t="shared" si="16"/>
        <v>2345040</v>
      </c>
    </row>
    <row r="401" spans="1:10">
      <c r="A401" s="38">
        <f t="shared" si="17"/>
        <v>202</v>
      </c>
      <c r="B401" s="49">
        <v>64221</v>
      </c>
      <c r="C401" s="88" t="s">
        <v>639</v>
      </c>
      <c r="D401" s="49" t="s">
        <v>705</v>
      </c>
      <c r="E401" s="49">
        <v>0</v>
      </c>
      <c r="F401" s="49">
        <v>10</v>
      </c>
      <c r="G401" s="49">
        <v>10</v>
      </c>
      <c r="H401" s="49">
        <v>78110000</v>
      </c>
      <c r="I401" s="39">
        <v>234504</v>
      </c>
      <c r="J401" s="39">
        <f t="shared" si="16"/>
        <v>2345040</v>
      </c>
    </row>
    <row r="402" spans="1:10">
      <c r="A402" s="38">
        <f t="shared" si="17"/>
        <v>203</v>
      </c>
      <c r="B402" s="49">
        <v>64221</v>
      </c>
      <c r="C402" s="88" t="s">
        <v>640</v>
      </c>
      <c r="D402" s="49" t="s">
        <v>705</v>
      </c>
      <c r="E402" s="49">
        <v>0</v>
      </c>
      <c r="F402" s="49">
        <v>10</v>
      </c>
      <c r="G402" s="49">
        <v>10</v>
      </c>
      <c r="H402" s="49">
        <v>78110000</v>
      </c>
      <c r="I402" s="39">
        <v>234504</v>
      </c>
      <c r="J402" s="39">
        <f t="shared" si="16"/>
        <v>2345040</v>
      </c>
    </row>
    <row r="403" spans="1:10">
      <c r="A403" s="38">
        <f t="shared" si="17"/>
        <v>204</v>
      </c>
      <c r="B403" s="49">
        <v>64221</v>
      </c>
      <c r="C403" s="88" t="s">
        <v>641</v>
      </c>
      <c r="D403" s="49" t="s">
        <v>705</v>
      </c>
      <c r="E403" s="49">
        <v>0</v>
      </c>
      <c r="F403" s="49">
        <v>10</v>
      </c>
      <c r="G403" s="49">
        <v>10</v>
      </c>
      <c r="H403" s="49">
        <v>78110000</v>
      </c>
      <c r="I403" s="39">
        <v>234504</v>
      </c>
      <c r="J403" s="39">
        <f t="shared" si="16"/>
        <v>2345040</v>
      </c>
    </row>
    <row r="404" spans="1:10">
      <c r="A404" s="38">
        <f t="shared" si="17"/>
        <v>205</v>
      </c>
      <c r="B404" s="49">
        <v>64221</v>
      </c>
      <c r="C404" s="88" t="s">
        <v>642</v>
      </c>
      <c r="D404" s="49" t="s">
        <v>705</v>
      </c>
      <c r="E404" s="49">
        <v>0</v>
      </c>
      <c r="F404" s="49">
        <v>10</v>
      </c>
      <c r="G404" s="49">
        <v>10</v>
      </c>
      <c r="H404" s="49">
        <v>78110000</v>
      </c>
      <c r="I404" s="39">
        <v>234504</v>
      </c>
      <c r="J404" s="39">
        <f t="shared" si="16"/>
        <v>2345040</v>
      </c>
    </row>
    <row r="405" spans="1:10">
      <c r="A405" s="38">
        <f t="shared" si="17"/>
        <v>206</v>
      </c>
      <c r="B405" s="49">
        <v>64221</v>
      </c>
      <c r="C405" s="88" t="s">
        <v>643</v>
      </c>
      <c r="D405" s="49" t="s">
        <v>705</v>
      </c>
      <c r="E405" s="49">
        <v>0</v>
      </c>
      <c r="F405" s="49">
        <v>10</v>
      </c>
      <c r="G405" s="49">
        <v>10</v>
      </c>
      <c r="H405" s="49">
        <v>78110000</v>
      </c>
      <c r="I405" s="39">
        <v>234504</v>
      </c>
      <c r="J405" s="39">
        <f t="shared" si="16"/>
        <v>2345040</v>
      </c>
    </row>
    <row r="406" spans="1:10">
      <c r="A406" s="38">
        <f t="shared" si="17"/>
        <v>207</v>
      </c>
      <c r="B406" s="49">
        <v>64221</v>
      </c>
      <c r="C406" s="88" t="s">
        <v>644</v>
      </c>
      <c r="D406" s="49" t="s">
        <v>705</v>
      </c>
      <c r="E406" s="49">
        <v>0</v>
      </c>
      <c r="F406" s="49">
        <v>10</v>
      </c>
      <c r="G406" s="49">
        <v>10</v>
      </c>
      <c r="H406" s="49">
        <v>78110000</v>
      </c>
      <c r="I406" s="39">
        <v>234504</v>
      </c>
      <c r="J406" s="39">
        <f t="shared" si="16"/>
        <v>2345040</v>
      </c>
    </row>
    <row r="407" spans="1:10">
      <c r="A407" s="38">
        <f t="shared" si="17"/>
        <v>208</v>
      </c>
      <c r="B407" s="49">
        <v>64221</v>
      </c>
      <c r="C407" s="88" t="s">
        <v>645</v>
      </c>
      <c r="D407" s="49" t="s">
        <v>705</v>
      </c>
      <c r="E407" s="49">
        <v>0</v>
      </c>
      <c r="F407" s="49">
        <v>10</v>
      </c>
      <c r="G407" s="49">
        <v>10</v>
      </c>
      <c r="H407" s="49">
        <v>78110000</v>
      </c>
      <c r="I407" s="39">
        <v>234504</v>
      </c>
      <c r="J407" s="39">
        <f t="shared" si="16"/>
        <v>2345040</v>
      </c>
    </row>
    <row r="408" spans="1:10">
      <c r="A408" s="38">
        <f t="shared" si="17"/>
        <v>209</v>
      </c>
      <c r="B408" s="49">
        <v>64221</v>
      </c>
      <c r="C408" s="88" t="s">
        <v>646</v>
      </c>
      <c r="D408" s="49" t="s">
        <v>705</v>
      </c>
      <c r="E408" s="49">
        <v>0</v>
      </c>
      <c r="F408" s="49">
        <v>20</v>
      </c>
      <c r="G408" s="49">
        <v>20</v>
      </c>
      <c r="H408" s="49">
        <v>78110000</v>
      </c>
      <c r="I408" s="39">
        <v>234504</v>
      </c>
      <c r="J408" s="39">
        <f t="shared" si="16"/>
        <v>4690080</v>
      </c>
    </row>
    <row r="409" spans="1:10">
      <c r="A409" s="38">
        <f t="shared" si="17"/>
        <v>210</v>
      </c>
      <c r="B409" s="49">
        <v>64221</v>
      </c>
      <c r="C409" s="88" t="s">
        <v>647</v>
      </c>
      <c r="D409" s="49" t="s">
        <v>705</v>
      </c>
      <c r="E409" s="49">
        <v>0</v>
      </c>
      <c r="F409" s="49">
        <v>10</v>
      </c>
      <c r="G409" s="49">
        <v>10</v>
      </c>
      <c r="H409" s="49">
        <v>78110000</v>
      </c>
      <c r="I409" s="39">
        <v>234504</v>
      </c>
      <c r="J409" s="39">
        <f t="shared" si="16"/>
        <v>2345040</v>
      </c>
    </row>
    <row r="410" spans="1:10">
      <c r="A410" s="38">
        <f t="shared" si="17"/>
        <v>211</v>
      </c>
      <c r="B410" s="49">
        <v>64221</v>
      </c>
      <c r="C410" s="88" t="s">
        <v>648</v>
      </c>
      <c r="D410" s="49" t="s">
        <v>705</v>
      </c>
      <c r="E410" s="49">
        <v>0</v>
      </c>
      <c r="F410" s="49">
        <v>10</v>
      </c>
      <c r="G410" s="49">
        <v>10</v>
      </c>
      <c r="H410" s="49">
        <v>78110000</v>
      </c>
      <c r="I410" s="39">
        <v>234504</v>
      </c>
      <c r="J410" s="39">
        <f t="shared" si="16"/>
        <v>2345040</v>
      </c>
    </row>
    <row r="411" spans="1:10">
      <c r="A411" s="38">
        <f t="shared" si="17"/>
        <v>212</v>
      </c>
      <c r="B411" s="49">
        <v>64221</v>
      </c>
      <c r="C411" s="88" t="s">
        <v>649</v>
      </c>
      <c r="D411" s="49" t="s">
        <v>705</v>
      </c>
      <c r="E411" s="49">
        <v>0</v>
      </c>
      <c r="F411" s="49">
        <v>10</v>
      </c>
      <c r="G411" s="49">
        <v>10</v>
      </c>
      <c r="H411" s="49">
        <v>78110000</v>
      </c>
      <c r="I411" s="39">
        <v>234504</v>
      </c>
      <c r="J411" s="39">
        <f t="shared" si="16"/>
        <v>2345040</v>
      </c>
    </row>
    <row r="412" spans="1:10">
      <c r="A412" s="38">
        <f t="shared" si="17"/>
        <v>213</v>
      </c>
      <c r="B412" s="49">
        <v>64221</v>
      </c>
      <c r="C412" s="88" t="s">
        <v>650</v>
      </c>
      <c r="D412" s="49" t="s">
        <v>705</v>
      </c>
      <c r="E412" s="49">
        <v>0</v>
      </c>
      <c r="F412" s="49">
        <v>10</v>
      </c>
      <c r="G412" s="49">
        <v>10</v>
      </c>
      <c r="H412" s="49">
        <v>78110000</v>
      </c>
      <c r="I412" s="39">
        <v>234504</v>
      </c>
      <c r="J412" s="39">
        <f t="shared" si="16"/>
        <v>2345040</v>
      </c>
    </row>
    <row r="413" spans="1:10">
      <c r="A413" s="38">
        <f t="shared" si="17"/>
        <v>214</v>
      </c>
      <c r="B413" s="49">
        <v>64221</v>
      </c>
      <c r="C413" s="88" t="s">
        <v>651</v>
      </c>
      <c r="D413" s="49" t="s">
        <v>705</v>
      </c>
      <c r="E413" s="49">
        <v>0</v>
      </c>
      <c r="F413" s="49">
        <v>10</v>
      </c>
      <c r="G413" s="49">
        <v>10</v>
      </c>
      <c r="H413" s="49">
        <v>78110000</v>
      </c>
      <c r="I413" s="39">
        <v>234504</v>
      </c>
      <c r="J413" s="39">
        <f t="shared" si="16"/>
        <v>2345040</v>
      </c>
    </row>
    <row r="414" spans="1:10">
      <c r="A414" s="38">
        <f t="shared" si="17"/>
        <v>215</v>
      </c>
      <c r="B414" s="49">
        <v>64221</v>
      </c>
      <c r="C414" s="88" t="s">
        <v>652</v>
      </c>
      <c r="D414" s="49" t="s">
        <v>705</v>
      </c>
      <c r="E414" s="49">
        <v>0</v>
      </c>
      <c r="F414" s="49">
        <v>10</v>
      </c>
      <c r="G414" s="49">
        <v>10</v>
      </c>
      <c r="H414" s="49">
        <v>78110000</v>
      </c>
      <c r="I414" s="39">
        <v>234504</v>
      </c>
      <c r="J414" s="39">
        <f t="shared" si="16"/>
        <v>2345040</v>
      </c>
    </row>
    <row r="415" spans="1:10">
      <c r="A415" s="38">
        <f t="shared" si="17"/>
        <v>216</v>
      </c>
      <c r="B415" s="49">
        <v>64221</v>
      </c>
      <c r="C415" s="88" t="s">
        <v>653</v>
      </c>
      <c r="D415" s="49" t="s">
        <v>705</v>
      </c>
      <c r="E415" s="49">
        <v>0</v>
      </c>
      <c r="F415" s="49">
        <v>10</v>
      </c>
      <c r="G415" s="49">
        <v>10</v>
      </c>
      <c r="H415" s="49">
        <v>78110000</v>
      </c>
      <c r="I415" s="39">
        <v>234504</v>
      </c>
      <c r="J415" s="39">
        <f t="shared" si="16"/>
        <v>2345040</v>
      </c>
    </row>
    <row r="416" spans="1:10">
      <c r="A416" s="38">
        <f t="shared" si="17"/>
        <v>217</v>
      </c>
      <c r="B416" s="49">
        <v>64221</v>
      </c>
      <c r="C416" s="88" t="s">
        <v>654</v>
      </c>
      <c r="D416" s="49" t="s">
        <v>705</v>
      </c>
      <c r="E416" s="49">
        <v>0</v>
      </c>
      <c r="F416" s="49">
        <v>10</v>
      </c>
      <c r="G416" s="49">
        <v>10</v>
      </c>
      <c r="H416" s="49">
        <v>78110000</v>
      </c>
      <c r="I416" s="39">
        <v>234504</v>
      </c>
      <c r="J416" s="39">
        <f t="shared" si="16"/>
        <v>2345040</v>
      </c>
    </row>
    <row r="417" spans="1:10">
      <c r="A417" s="38">
        <f t="shared" si="17"/>
        <v>218</v>
      </c>
      <c r="B417" s="49">
        <v>64221</v>
      </c>
      <c r="C417" s="88" t="s">
        <v>655</v>
      </c>
      <c r="D417" s="49" t="s">
        <v>705</v>
      </c>
      <c r="E417" s="49">
        <v>0</v>
      </c>
      <c r="F417" s="49">
        <v>10</v>
      </c>
      <c r="G417" s="49">
        <v>10</v>
      </c>
      <c r="H417" s="49">
        <v>78110000</v>
      </c>
      <c r="I417" s="39">
        <v>234504</v>
      </c>
      <c r="J417" s="39">
        <f t="shared" si="16"/>
        <v>2345040</v>
      </c>
    </row>
    <row r="418" spans="1:10">
      <c r="A418" s="38">
        <f t="shared" si="17"/>
        <v>219</v>
      </c>
      <c r="B418" s="49">
        <v>64221</v>
      </c>
      <c r="C418" s="88" t="s">
        <v>656</v>
      </c>
      <c r="D418" s="49" t="s">
        <v>705</v>
      </c>
      <c r="E418" s="49">
        <v>0</v>
      </c>
      <c r="F418" s="49">
        <v>10</v>
      </c>
      <c r="G418" s="49">
        <v>10</v>
      </c>
      <c r="H418" s="49">
        <v>78110000</v>
      </c>
      <c r="I418" s="39">
        <v>234504</v>
      </c>
      <c r="J418" s="39">
        <f t="shared" si="16"/>
        <v>2345040</v>
      </c>
    </row>
    <row r="419" spans="1:10">
      <c r="A419" s="38">
        <f t="shared" si="17"/>
        <v>220</v>
      </c>
      <c r="B419" s="49">
        <v>64221</v>
      </c>
      <c r="C419" s="88" t="s">
        <v>657</v>
      </c>
      <c r="D419" s="49" t="s">
        <v>705</v>
      </c>
      <c r="E419" s="49">
        <v>0</v>
      </c>
      <c r="F419" s="49">
        <v>30</v>
      </c>
      <c r="G419" s="49">
        <v>30</v>
      </c>
      <c r="H419" s="49">
        <v>78110000</v>
      </c>
      <c r="I419" s="39">
        <v>234504</v>
      </c>
      <c r="J419" s="39">
        <f t="shared" si="16"/>
        <v>7035120</v>
      </c>
    </row>
    <row r="420" spans="1:10">
      <c r="A420" s="38">
        <f t="shared" si="17"/>
        <v>221</v>
      </c>
      <c r="B420" s="49">
        <v>64221</v>
      </c>
      <c r="C420" s="88" t="s">
        <v>658</v>
      </c>
      <c r="D420" s="49" t="s">
        <v>705</v>
      </c>
      <c r="E420" s="49">
        <v>0</v>
      </c>
      <c r="F420" s="49">
        <v>300</v>
      </c>
      <c r="G420" s="49">
        <v>300</v>
      </c>
      <c r="H420" s="49">
        <v>78110000</v>
      </c>
      <c r="I420" s="39">
        <v>234504</v>
      </c>
      <c r="J420" s="39">
        <f t="shared" si="16"/>
        <v>70351200</v>
      </c>
    </row>
    <row r="421" spans="1:10">
      <c r="A421" s="38">
        <f t="shared" si="17"/>
        <v>222</v>
      </c>
      <c r="B421" s="49">
        <v>64221</v>
      </c>
      <c r="C421" s="88" t="s">
        <v>659</v>
      </c>
      <c r="D421" s="49" t="s">
        <v>705</v>
      </c>
      <c r="E421" s="49">
        <v>0</v>
      </c>
      <c r="F421" s="49">
        <v>200</v>
      </c>
      <c r="G421" s="49">
        <v>200</v>
      </c>
      <c r="H421" s="49">
        <v>78110000</v>
      </c>
      <c r="I421" s="39">
        <v>234504</v>
      </c>
      <c r="J421" s="39">
        <f t="shared" si="16"/>
        <v>46900800</v>
      </c>
    </row>
    <row r="422" spans="1:10">
      <c r="A422" s="38">
        <f t="shared" si="17"/>
        <v>223</v>
      </c>
      <c r="B422" s="49">
        <v>64221</v>
      </c>
      <c r="C422" s="88" t="s">
        <v>660</v>
      </c>
      <c r="D422" s="49" t="s">
        <v>705</v>
      </c>
      <c r="E422" s="49">
        <v>0</v>
      </c>
      <c r="F422" s="49">
        <v>10</v>
      </c>
      <c r="G422" s="49">
        <v>10</v>
      </c>
      <c r="H422" s="49">
        <v>78110000</v>
      </c>
      <c r="I422" s="39">
        <v>234504</v>
      </c>
      <c r="J422" s="39">
        <f t="shared" si="16"/>
        <v>2345040</v>
      </c>
    </row>
    <row r="423" spans="1:10">
      <c r="A423" s="38">
        <f t="shared" si="17"/>
        <v>224</v>
      </c>
      <c r="B423" s="49">
        <v>64221</v>
      </c>
      <c r="C423" s="88" t="s">
        <v>661</v>
      </c>
      <c r="D423" s="49" t="s">
        <v>705</v>
      </c>
      <c r="E423" s="49">
        <v>0</v>
      </c>
      <c r="F423" s="49">
        <v>30</v>
      </c>
      <c r="G423" s="49">
        <v>30</v>
      </c>
      <c r="H423" s="49">
        <v>78110000</v>
      </c>
      <c r="I423" s="39">
        <v>234504</v>
      </c>
      <c r="J423" s="39">
        <f t="shared" si="16"/>
        <v>7035120</v>
      </c>
    </row>
    <row r="424" spans="1:10">
      <c r="A424" s="38">
        <f t="shared" si="17"/>
        <v>225</v>
      </c>
      <c r="B424" s="49">
        <v>64221</v>
      </c>
      <c r="C424" s="88" t="s">
        <v>662</v>
      </c>
      <c r="D424" s="49" t="s">
        <v>705</v>
      </c>
      <c r="E424" s="49">
        <v>0</v>
      </c>
      <c r="F424" s="49">
        <v>10</v>
      </c>
      <c r="G424" s="49">
        <v>10</v>
      </c>
      <c r="H424" s="49">
        <v>78110000</v>
      </c>
      <c r="I424" s="39">
        <v>234504</v>
      </c>
      <c r="J424" s="39">
        <f t="shared" si="16"/>
        <v>2345040</v>
      </c>
    </row>
    <row r="425" spans="1:10">
      <c r="A425" s="38">
        <f t="shared" si="17"/>
        <v>226</v>
      </c>
      <c r="B425" s="49">
        <v>64221</v>
      </c>
      <c r="C425" s="88" t="s">
        <v>663</v>
      </c>
      <c r="D425" s="49" t="s">
        <v>705</v>
      </c>
      <c r="E425" s="49">
        <v>0</v>
      </c>
      <c r="F425" s="49">
        <v>20</v>
      </c>
      <c r="G425" s="49">
        <v>20</v>
      </c>
      <c r="H425" s="49">
        <v>78110000</v>
      </c>
      <c r="I425" s="39">
        <v>234504</v>
      </c>
      <c r="J425" s="39">
        <f t="shared" si="16"/>
        <v>4690080</v>
      </c>
    </row>
    <row r="426" spans="1:10">
      <c r="A426" s="38">
        <f t="shared" si="17"/>
        <v>227</v>
      </c>
      <c r="B426" s="49">
        <v>64221</v>
      </c>
      <c r="C426" s="88" t="s">
        <v>664</v>
      </c>
      <c r="D426" s="49" t="s">
        <v>705</v>
      </c>
      <c r="E426" s="49">
        <v>0</v>
      </c>
      <c r="F426" s="49">
        <v>20</v>
      </c>
      <c r="G426" s="49">
        <v>20</v>
      </c>
      <c r="H426" s="49">
        <v>78110000</v>
      </c>
      <c r="I426" s="39">
        <v>234504</v>
      </c>
      <c r="J426" s="39">
        <f t="shared" si="16"/>
        <v>4690080</v>
      </c>
    </row>
    <row r="427" spans="1:10">
      <c r="A427" s="38">
        <f t="shared" si="17"/>
        <v>228</v>
      </c>
      <c r="B427" s="49">
        <v>64221</v>
      </c>
      <c r="C427" s="88" t="s">
        <v>665</v>
      </c>
      <c r="D427" s="49" t="s">
        <v>705</v>
      </c>
      <c r="E427" s="49">
        <v>0</v>
      </c>
      <c r="F427" s="49">
        <v>10</v>
      </c>
      <c r="G427" s="49">
        <v>10</v>
      </c>
      <c r="H427" s="49">
        <v>78110000</v>
      </c>
      <c r="I427" s="39">
        <v>234504</v>
      </c>
      <c r="J427" s="39">
        <f t="shared" si="16"/>
        <v>2345040</v>
      </c>
    </row>
    <row r="428" spans="1:10">
      <c r="A428" s="38">
        <f t="shared" si="17"/>
        <v>229</v>
      </c>
      <c r="B428" s="49">
        <v>64221</v>
      </c>
      <c r="C428" s="88" t="s">
        <v>666</v>
      </c>
      <c r="D428" s="49" t="s">
        <v>705</v>
      </c>
      <c r="E428" s="49">
        <v>0</v>
      </c>
      <c r="F428" s="49">
        <v>10</v>
      </c>
      <c r="G428" s="49">
        <v>10</v>
      </c>
      <c r="H428" s="49">
        <v>78110000</v>
      </c>
      <c r="I428" s="39">
        <v>234504</v>
      </c>
      <c r="J428" s="39">
        <f t="shared" si="16"/>
        <v>2345040</v>
      </c>
    </row>
    <row r="429" spans="1:10">
      <c r="A429" s="38">
        <f t="shared" si="17"/>
        <v>230</v>
      </c>
      <c r="B429" s="49">
        <v>64221</v>
      </c>
      <c r="C429" s="88" t="s">
        <v>667</v>
      </c>
      <c r="D429" s="49" t="s">
        <v>705</v>
      </c>
      <c r="E429" s="49">
        <v>0</v>
      </c>
      <c r="F429" s="49">
        <v>50</v>
      </c>
      <c r="G429" s="49">
        <v>50</v>
      </c>
      <c r="H429" s="49">
        <v>78110000</v>
      </c>
      <c r="I429" s="39">
        <v>234504</v>
      </c>
      <c r="J429" s="39">
        <f t="shared" si="16"/>
        <v>11725200</v>
      </c>
    </row>
    <row r="430" spans="1:10">
      <c r="A430" s="38">
        <f t="shared" si="17"/>
        <v>231</v>
      </c>
      <c r="B430" s="49">
        <v>64221</v>
      </c>
      <c r="C430" s="88" t="s">
        <v>668</v>
      </c>
      <c r="D430" s="49" t="s">
        <v>705</v>
      </c>
      <c r="E430" s="49">
        <v>0</v>
      </c>
      <c r="F430" s="49">
        <v>50</v>
      </c>
      <c r="G430" s="49">
        <v>50</v>
      </c>
      <c r="H430" s="49">
        <v>78110000</v>
      </c>
      <c r="I430" s="39">
        <v>234504</v>
      </c>
      <c r="J430" s="39">
        <f t="shared" si="16"/>
        <v>11725200</v>
      </c>
    </row>
    <row r="431" spans="1:10">
      <c r="A431" s="38">
        <f t="shared" si="17"/>
        <v>232</v>
      </c>
      <c r="B431" s="49">
        <v>64221</v>
      </c>
      <c r="C431" s="88" t="s">
        <v>669</v>
      </c>
      <c r="D431" s="49" t="s">
        <v>705</v>
      </c>
      <c r="E431" s="49">
        <v>0</v>
      </c>
      <c r="F431" s="49">
        <v>10</v>
      </c>
      <c r="G431" s="49">
        <v>10</v>
      </c>
      <c r="H431" s="49">
        <v>78110000</v>
      </c>
      <c r="I431" s="39">
        <v>234504</v>
      </c>
      <c r="J431" s="39">
        <f t="shared" si="16"/>
        <v>2345040</v>
      </c>
    </row>
    <row r="432" spans="1:10">
      <c r="A432" s="38">
        <f t="shared" si="17"/>
        <v>233</v>
      </c>
      <c r="B432" s="49">
        <v>64221</v>
      </c>
      <c r="C432" s="88" t="s">
        <v>670</v>
      </c>
      <c r="D432" s="49" t="s">
        <v>705</v>
      </c>
      <c r="E432" s="49">
        <v>0</v>
      </c>
      <c r="F432" s="49">
        <v>50</v>
      </c>
      <c r="G432" s="49">
        <v>50</v>
      </c>
      <c r="H432" s="49">
        <v>78110000</v>
      </c>
      <c r="I432" s="39">
        <v>234504</v>
      </c>
      <c r="J432" s="39">
        <f t="shared" si="16"/>
        <v>11725200</v>
      </c>
    </row>
    <row r="433" spans="1:10">
      <c r="A433" s="38">
        <f t="shared" si="17"/>
        <v>234</v>
      </c>
      <c r="B433" s="49">
        <v>64221</v>
      </c>
      <c r="C433" s="88" t="s">
        <v>671</v>
      </c>
      <c r="D433" s="49" t="s">
        <v>705</v>
      </c>
      <c r="E433" s="49">
        <v>0</v>
      </c>
      <c r="F433" s="49">
        <v>50</v>
      </c>
      <c r="G433" s="49">
        <v>50</v>
      </c>
      <c r="H433" s="49">
        <v>78110000</v>
      </c>
      <c r="I433" s="39">
        <v>234504</v>
      </c>
      <c r="J433" s="39">
        <f t="shared" si="16"/>
        <v>11725200</v>
      </c>
    </row>
    <row r="434" spans="1:10">
      <c r="A434" s="38">
        <f t="shared" si="17"/>
        <v>235</v>
      </c>
      <c r="B434" s="49">
        <v>64221</v>
      </c>
      <c r="C434" s="88" t="s">
        <v>672</v>
      </c>
      <c r="D434" s="49" t="s">
        <v>705</v>
      </c>
      <c r="E434" s="49">
        <v>0</v>
      </c>
      <c r="F434" s="49">
        <v>10</v>
      </c>
      <c r="G434" s="49">
        <v>10</v>
      </c>
      <c r="H434" s="49">
        <v>78110000</v>
      </c>
      <c r="I434" s="39">
        <v>234504</v>
      </c>
      <c r="J434" s="39">
        <f t="shared" si="16"/>
        <v>2345040</v>
      </c>
    </row>
    <row r="435" spans="1:10">
      <c r="A435" s="38">
        <f t="shared" si="17"/>
        <v>236</v>
      </c>
      <c r="B435" s="49">
        <v>64221</v>
      </c>
      <c r="C435" s="88" t="s">
        <v>673</v>
      </c>
      <c r="D435" s="49" t="s">
        <v>705</v>
      </c>
      <c r="E435" s="49">
        <v>0</v>
      </c>
      <c r="F435" s="49">
        <v>10</v>
      </c>
      <c r="G435" s="49">
        <v>10</v>
      </c>
      <c r="H435" s="49">
        <v>78110000</v>
      </c>
      <c r="I435" s="39">
        <v>234504</v>
      </c>
      <c r="J435" s="39">
        <f t="shared" si="16"/>
        <v>2345040</v>
      </c>
    </row>
    <row r="436" spans="1:10">
      <c r="A436" s="38">
        <f t="shared" si="17"/>
        <v>237</v>
      </c>
      <c r="B436" s="49">
        <v>64221</v>
      </c>
      <c r="C436" s="88" t="s">
        <v>674</v>
      </c>
      <c r="D436" s="49" t="s">
        <v>705</v>
      </c>
      <c r="E436" s="49">
        <v>0</v>
      </c>
      <c r="F436" s="49">
        <v>10</v>
      </c>
      <c r="G436" s="49">
        <v>10</v>
      </c>
      <c r="H436" s="49">
        <v>78110000</v>
      </c>
      <c r="I436" s="39">
        <v>234504</v>
      </c>
      <c r="J436" s="39">
        <f t="shared" si="16"/>
        <v>2345040</v>
      </c>
    </row>
    <row r="437" spans="1:10">
      <c r="A437" s="38">
        <f t="shared" si="17"/>
        <v>238</v>
      </c>
      <c r="B437" s="49">
        <v>64221</v>
      </c>
      <c r="C437" s="88" t="s">
        <v>675</v>
      </c>
      <c r="D437" s="49" t="s">
        <v>705</v>
      </c>
      <c r="E437" s="49">
        <v>0</v>
      </c>
      <c r="F437" s="49">
        <v>10</v>
      </c>
      <c r="G437" s="49">
        <v>10</v>
      </c>
      <c r="H437" s="49">
        <v>78110000</v>
      </c>
      <c r="I437" s="39">
        <v>234504</v>
      </c>
      <c r="J437" s="39">
        <f t="shared" si="16"/>
        <v>2345040</v>
      </c>
    </row>
    <row r="438" spans="1:10">
      <c r="A438" s="38">
        <f t="shared" si="17"/>
        <v>239</v>
      </c>
      <c r="B438" s="49">
        <v>64221</v>
      </c>
      <c r="C438" s="88" t="s">
        <v>676</v>
      </c>
      <c r="D438" s="49" t="s">
        <v>705</v>
      </c>
      <c r="E438" s="49">
        <v>0</v>
      </c>
      <c r="F438" s="49">
        <v>10</v>
      </c>
      <c r="G438" s="49">
        <v>10</v>
      </c>
      <c r="H438" s="49">
        <v>78110000</v>
      </c>
      <c r="I438" s="39">
        <v>234504</v>
      </c>
      <c r="J438" s="39">
        <f t="shared" si="16"/>
        <v>2345040</v>
      </c>
    </row>
    <row r="439" spans="1:10">
      <c r="A439" s="38">
        <f t="shared" si="17"/>
        <v>240</v>
      </c>
      <c r="B439" s="49">
        <v>64221</v>
      </c>
      <c r="C439" s="88" t="s">
        <v>677</v>
      </c>
      <c r="D439" s="49" t="s">
        <v>705</v>
      </c>
      <c r="E439" s="49">
        <v>0</v>
      </c>
      <c r="F439" s="49">
        <v>10</v>
      </c>
      <c r="G439" s="49">
        <v>10</v>
      </c>
      <c r="H439" s="49">
        <v>78110000</v>
      </c>
      <c r="I439" s="39">
        <v>234504</v>
      </c>
      <c r="J439" s="39">
        <f t="shared" si="16"/>
        <v>2345040</v>
      </c>
    </row>
    <row r="440" spans="1:10">
      <c r="A440" s="38">
        <f t="shared" si="17"/>
        <v>241</v>
      </c>
      <c r="B440" s="49">
        <v>64221</v>
      </c>
      <c r="C440" s="88" t="s">
        <v>678</v>
      </c>
      <c r="D440" s="49" t="s">
        <v>705</v>
      </c>
      <c r="E440" s="49">
        <v>0</v>
      </c>
      <c r="F440" s="49">
        <v>10</v>
      </c>
      <c r="G440" s="49">
        <v>10</v>
      </c>
      <c r="H440" s="49">
        <v>78110000</v>
      </c>
      <c r="I440" s="39">
        <v>234504</v>
      </c>
      <c r="J440" s="39">
        <f t="shared" si="16"/>
        <v>2345040</v>
      </c>
    </row>
    <row r="441" spans="1:10">
      <c r="A441" s="38">
        <f t="shared" si="17"/>
        <v>242</v>
      </c>
      <c r="B441" s="49">
        <v>64221</v>
      </c>
      <c r="C441" s="88" t="s">
        <v>679</v>
      </c>
      <c r="D441" s="49" t="s">
        <v>705</v>
      </c>
      <c r="E441" s="49">
        <v>0</v>
      </c>
      <c r="F441" s="49">
        <v>10</v>
      </c>
      <c r="G441" s="49">
        <v>10</v>
      </c>
      <c r="H441" s="49">
        <v>78110000</v>
      </c>
      <c r="I441" s="39">
        <v>234504</v>
      </c>
      <c r="J441" s="39">
        <f t="shared" si="16"/>
        <v>2345040</v>
      </c>
    </row>
    <row r="442" spans="1:10">
      <c r="A442" s="38">
        <f t="shared" si="17"/>
        <v>243</v>
      </c>
      <c r="B442" s="49">
        <v>64221</v>
      </c>
      <c r="C442" s="88" t="s">
        <v>680</v>
      </c>
      <c r="D442" s="49" t="s">
        <v>705</v>
      </c>
      <c r="E442" s="49">
        <v>0</v>
      </c>
      <c r="F442" s="49">
        <v>10</v>
      </c>
      <c r="G442" s="49">
        <v>10</v>
      </c>
      <c r="H442" s="49">
        <v>78110000</v>
      </c>
      <c r="I442" s="39">
        <v>234504</v>
      </c>
      <c r="J442" s="39">
        <f t="shared" si="16"/>
        <v>2345040</v>
      </c>
    </row>
    <row r="443" spans="1:10">
      <c r="A443" s="38">
        <f t="shared" si="17"/>
        <v>244</v>
      </c>
      <c r="B443" s="49">
        <v>64221</v>
      </c>
      <c r="C443" s="88" t="s">
        <v>681</v>
      </c>
      <c r="D443" s="49" t="s">
        <v>705</v>
      </c>
      <c r="E443" s="49">
        <v>0</v>
      </c>
      <c r="F443" s="49">
        <v>10</v>
      </c>
      <c r="G443" s="49">
        <v>10</v>
      </c>
      <c r="H443" s="49">
        <v>78110000</v>
      </c>
      <c r="I443" s="39">
        <v>234504</v>
      </c>
      <c r="J443" s="39">
        <f t="shared" si="16"/>
        <v>2345040</v>
      </c>
    </row>
    <row r="444" spans="1:10">
      <c r="A444" s="38">
        <f t="shared" si="17"/>
        <v>245</v>
      </c>
      <c r="B444" s="49">
        <v>64221</v>
      </c>
      <c r="C444" s="88" t="s">
        <v>682</v>
      </c>
      <c r="D444" s="49" t="s">
        <v>705</v>
      </c>
      <c r="E444" s="49">
        <v>0</v>
      </c>
      <c r="F444" s="49">
        <v>10</v>
      </c>
      <c r="G444" s="49">
        <v>10</v>
      </c>
      <c r="H444" s="49">
        <v>78110000</v>
      </c>
      <c r="I444" s="39">
        <v>234504</v>
      </c>
      <c r="J444" s="39">
        <f t="shared" si="16"/>
        <v>2345040</v>
      </c>
    </row>
    <row r="445" spans="1:10">
      <c r="A445" s="38">
        <f t="shared" si="17"/>
        <v>246</v>
      </c>
      <c r="B445" s="49">
        <v>64221</v>
      </c>
      <c r="C445" s="88" t="s">
        <v>683</v>
      </c>
      <c r="D445" s="49" t="s">
        <v>705</v>
      </c>
      <c r="E445" s="49">
        <v>0</v>
      </c>
      <c r="F445" s="49">
        <v>10</v>
      </c>
      <c r="G445" s="49">
        <v>10</v>
      </c>
      <c r="H445" s="49">
        <v>78110000</v>
      </c>
      <c r="I445" s="39">
        <v>234504</v>
      </c>
      <c r="J445" s="39">
        <f t="shared" si="16"/>
        <v>2345040</v>
      </c>
    </row>
    <row r="446" spans="1:10">
      <c r="A446" s="38">
        <f t="shared" si="17"/>
        <v>247</v>
      </c>
      <c r="B446" s="49">
        <v>64221</v>
      </c>
      <c r="C446" s="88" t="s">
        <v>684</v>
      </c>
      <c r="D446" s="49" t="s">
        <v>705</v>
      </c>
      <c r="E446" s="49">
        <v>0</v>
      </c>
      <c r="F446" s="49">
        <v>10</v>
      </c>
      <c r="G446" s="49">
        <v>10</v>
      </c>
      <c r="H446" s="49">
        <v>78110000</v>
      </c>
      <c r="I446" s="39">
        <v>234504</v>
      </c>
      <c r="J446" s="39">
        <f t="shared" si="16"/>
        <v>2345040</v>
      </c>
    </row>
    <row r="447" spans="1:10">
      <c r="A447" s="38">
        <f t="shared" si="17"/>
        <v>248</v>
      </c>
      <c r="B447" s="49">
        <v>64221</v>
      </c>
      <c r="C447" s="88" t="s">
        <v>685</v>
      </c>
      <c r="D447" s="49" t="s">
        <v>705</v>
      </c>
      <c r="E447" s="49">
        <v>0</v>
      </c>
      <c r="F447" s="49">
        <v>10</v>
      </c>
      <c r="G447" s="49">
        <v>10</v>
      </c>
      <c r="H447" s="49">
        <v>78110000</v>
      </c>
      <c r="I447" s="39">
        <v>234504</v>
      </c>
      <c r="J447" s="39">
        <f t="shared" si="16"/>
        <v>2345040</v>
      </c>
    </row>
    <row r="448" spans="1:10">
      <c r="A448" s="38">
        <f t="shared" si="17"/>
        <v>249</v>
      </c>
      <c r="B448" s="49">
        <v>64221</v>
      </c>
      <c r="C448" s="88" t="s">
        <v>686</v>
      </c>
      <c r="D448" s="49" t="s">
        <v>705</v>
      </c>
      <c r="E448" s="49">
        <v>0</v>
      </c>
      <c r="F448" s="49">
        <v>10</v>
      </c>
      <c r="G448" s="49">
        <v>10</v>
      </c>
      <c r="H448" s="49">
        <v>78110000</v>
      </c>
      <c r="I448" s="39">
        <v>234504</v>
      </c>
      <c r="J448" s="39">
        <f t="shared" si="16"/>
        <v>2345040</v>
      </c>
    </row>
    <row r="449" spans="1:10">
      <c r="A449" s="38">
        <f t="shared" si="17"/>
        <v>250</v>
      </c>
      <c r="B449" s="49">
        <v>64221</v>
      </c>
      <c r="C449" s="88" t="s">
        <v>687</v>
      </c>
      <c r="D449" s="49" t="s">
        <v>705</v>
      </c>
      <c r="E449" s="49">
        <v>0</v>
      </c>
      <c r="F449" s="49">
        <v>10</v>
      </c>
      <c r="G449" s="49">
        <v>10</v>
      </c>
      <c r="H449" s="49">
        <v>78110000</v>
      </c>
      <c r="I449" s="39">
        <v>234504</v>
      </c>
      <c r="J449" s="39">
        <f t="shared" si="16"/>
        <v>2345040</v>
      </c>
    </row>
    <row r="450" spans="1:10">
      <c r="A450" s="38">
        <f t="shared" si="17"/>
        <v>251</v>
      </c>
      <c r="B450" s="49">
        <v>64221</v>
      </c>
      <c r="C450" s="88" t="s">
        <v>688</v>
      </c>
      <c r="D450" s="49" t="s">
        <v>705</v>
      </c>
      <c r="E450" s="49">
        <v>0</v>
      </c>
      <c r="F450" s="49">
        <v>10</v>
      </c>
      <c r="G450" s="49">
        <v>10</v>
      </c>
      <c r="H450" s="49">
        <v>78110000</v>
      </c>
      <c r="I450" s="39">
        <v>234504</v>
      </c>
      <c r="J450" s="39">
        <f t="shared" si="16"/>
        <v>2345040</v>
      </c>
    </row>
    <row r="451" spans="1:10">
      <c r="A451" s="38">
        <f t="shared" si="17"/>
        <v>252</v>
      </c>
      <c r="B451" s="49">
        <v>64221</v>
      </c>
      <c r="C451" s="88" t="s">
        <v>689</v>
      </c>
      <c r="D451" s="49" t="s">
        <v>705</v>
      </c>
      <c r="E451" s="49">
        <v>0</v>
      </c>
      <c r="F451" s="49">
        <v>10</v>
      </c>
      <c r="G451" s="49">
        <v>10</v>
      </c>
      <c r="H451" s="49">
        <v>78110000</v>
      </c>
      <c r="I451" s="39">
        <v>234504</v>
      </c>
      <c r="J451" s="39">
        <f t="shared" si="16"/>
        <v>2345040</v>
      </c>
    </row>
    <row r="452" spans="1:10">
      <c r="A452" s="38">
        <f t="shared" si="17"/>
        <v>253</v>
      </c>
      <c r="B452" s="49">
        <v>64221</v>
      </c>
      <c r="C452" s="88" t="s">
        <v>690</v>
      </c>
      <c r="D452" s="49" t="s">
        <v>705</v>
      </c>
      <c r="E452" s="49">
        <v>0</v>
      </c>
      <c r="F452" s="49">
        <v>10</v>
      </c>
      <c r="G452" s="49">
        <v>10</v>
      </c>
      <c r="H452" s="49">
        <v>78110000</v>
      </c>
      <c r="I452" s="39">
        <v>234504</v>
      </c>
      <c r="J452" s="39">
        <f t="shared" si="16"/>
        <v>2345040</v>
      </c>
    </row>
    <row r="453" spans="1:10">
      <c r="A453" s="38">
        <f t="shared" si="17"/>
        <v>254</v>
      </c>
      <c r="B453" s="49">
        <v>64221</v>
      </c>
      <c r="C453" s="88" t="s">
        <v>691</v>
      </c>
      <c r="D453" s="49" t="s">
        <v>705</v>
      </c>
      <c r="E453" s="49">
        <v>0</v>
      </c>
      <c r="F453" s="49">
        <v>10</v>
      </c>
      <c r="G453" s="49">
        <v>10</v>
      </c>
      <c r="H453" s="49">
        <v>78110000</v>
      </c>
      <c r="I453" s="39">
        <v>234504</v>
      </c>
      <c r="J453" s="39">
        <f t="shared" si="16"/>
        <v>2345040</v>
      </c>
    </row>
    <row r="454" spans="1:10">
      <c r="A454" s="38">
        <f t="shared" si="17"/>
        <v>255</v>
      </c>
      <c r="B454" s="49">
        <v>64221</v>
      </c>
      <c r="C454" s="88" t="s">
        <v>692</v>
      </c>
      <c r="D454" s="49" t="s">
        <v>705</v>
      </c>
      <c r="E454" s="49">
        <v>0</v>
      </c>
      <c r="F454" s="49">
        <v>10</v>
      </c>
      <c r="G454" s="49">
        <v>10</v>
      </c>
      <c r="H454" s="49">
        <v>78110000</v>
      </c>
      <c r="I454" s="39">
        <v>234504</v>
      </c>
      <c r="J454" s="39">
        <f t="shared" si="16"/>
        <v>2345040</v>
      </c>
    </row>
    <row r="455" spans="1:10">
      <c r="A455" s="38">
        <f t="shared" si="17"/>
        <v>256</v>
      </c>
      <c r="B455" s="49">
        <v>64221</v>
      </c>
      <c r="C455" s="88" t="s">
        <v>693</v>
      </c>
      <c r="D455" s="49" t="s">
        <v>705</v>
      </c>
      <c r="E455" s="49">
        <v>0</v>
      </c>
      <c r="F455" s="49">
        <v>10</v>
      </c>
      <c r="G455" s="49">
        <v>10</v>
      </c>
      <c r="H455" s="49">
        <v>78110000</v>
      </c>
      <c r="I455" s="39">
        <v>234504</v>
      </c>
      <c r="J455" s="39">
        <f t="shared" si="16"/>
        <v>2345040</v>
      </c>
    </row>
    <row r="456" spans="1:10">
      <c r="A456" s="38">
        <f t="shared" si="17"/>
        <v>257</v>
      </c>
      <c r="B456" s="49">
        <v>64221</v>
      </c>
      <c r="C456" s="88" t="s">
        <v>694</v>
      </c>
      <c r="D456" s="49" t="s">
        <v>705</v>
      </c>
      <c r="E456" s="49">
        <v>0</v>
      </c>
      <c r="F456" s="49">
        <v>10</v>
      </c>
      <c r="G456" s="49">
        <v>10</v>
      </c>
      <c r="H456" s="49">
        <v>78110000</v>
      </c>
      <c r="I456" s="39">
        <v>234504</v>
      </c>
      <c r="J456" s="39">
        <f t="shared" si="16"/>
        <v>2345040</v>
      </c>
    </row>
    <row r="457" spans="1:10">
      <c r="A457" s="38">
        <f t="shared" si="17"/>
        <v>258</v>
      </c>
      <c r="B457" s="49">
        <v>64221</v>
      </c>
      <c r="C457" s="88" t="s">
        <v>695</v>
      </c>
      <c r="D457" s="49" t="s">
        <v>705</v>
      </c>
      <c r="E457" s="49">
        <v>0</v>
      </c>
      <c r="F457" s="49">
        <v>10</v>
      </c>
      <c r="G457" s="49">
        <v>10</v>
      </c>
      <c r="H457" s="49">
        <v>78110000</v>
      </c>
      <c r="I457" s="39">
        <v>234504</v>
      </c>
      <c r="J457" s="39">
        <f t="shared" si="16"/>
        <v>2345040</v>
      </c>
    </row>
    <row r="458" spans="1:10">
      <c r="A458" s="38">
        <f t="shared" si="17"/>
        <v>259</v>
      </c>
      <c r="B458" s="49">
        <v>64221</v>
      </c>
      <c r="C458" s="88" t="s">
        <v>696</v>
      </c>
      <c r="D458" s="49" t="s">
        <v>705</v>
      </c>
      <c r="E458" s="49">
        <v>0</v>
      </c>
      <c r="F458" s="49">
        <v>10</v>
      </c>
      <c r="G458" s="49">
        <v>10</v>
      </c>
      <c r="H458" s="49">
        <v>78110000</v>
      </c>
      <c r="I458" s="39">
        <v>234504</v>
      </c>
      <c r="J458" s="39">
        <f t="shared" si="16"/>
        <v>2345040</v>
      </c>
    </row>
    <row r="459" spans="1:10">
      <c r="A459" s="38">
        <f t="shared" si="17"/>
        <v>260</v>
      </c>
      <c r="B459" s="49">
        <v>64221</v>
      </c>
      <c r="C459" s="88" t="s">
        <v>697</v>
      </c>
      <c r="D459" s="49" t="s">
        <v>705</v>
      </c>
      <c r="E459" s="49">
        <v>0</v>
      </c>
      <c r="F459" s="49">
        <v>10</v>
      </c>
      <c r="G459" s="49">
        <v>10</v>
      </c>
      <c r="H459" s="49">
        <v>78110000</v>
      </c>
      <c r="I459" s="39">
        <v>234504</v>
      </c>
      <c r="J459" s="39">
        <f t="shared" si="16"/>
        <v>2345040</v>
      </c>
    </row>
    <row r="460" spans="1:10">
      <c r="A460" s="38">
        <f t="shared" si="17"/>
        <v>261</v>
      </c>
      <c r="B460" s="49">
        <v>64221</v>
      </c>
      <c r="C460" s="88" t="s">
        <v>698</v>
      </c>
      <c r="D460" s="49" t="s">
        <v>705</v>
      </c>
      <c r="E460" s="49">
        <v>0</v>
      </c>
      <c r="F460" s="49">
        <v>10</v>
      </c>
      <c r="G460" s="49">
        <v>10</v>
      </c>
      <c r="H460" s="49">
        <v>78110000</v>
      </c>
      <c r="I460" s="39">
        <v>234504</v>
      </c>
      <c r="J460" s="39">
        <f t="shared" si="16"/>
        <v>2345040</v>
      </c>
    </row>
    <row r="461" spans="1:10">
      <c r="A461" s="38">
        <f t="shared" si="17"/>
        <v>262</v>
      </c>
      <c r="B461" s="49">
        <v>64221</v>
      </c>
      <c r="C461" s="88" t="s">
        <v>699</v>
      </c>
      <c r="D461" s="49" t="s">
        <v>705</v>
      </c>
      <c r="E461" s="49">
        <v>0</v>
      </c>
      <c r="F461" s="49">
        <v>10</v>
      </c>
      <c r="G461" s="49">
        <v>10</v>
      </c>
      <c r="H461" s="49">
        <v>78110000</v>
      </c>
      <c r="I461" s="39">
        <v>234504</v>
      </c>
      <c r="J461" s="39">
        <f t="shared" si="16"/>
        <v>2345040</v>
      </c>
    </row>
    <row r="462" spans="1:10">
      <c r="A462" s="38">
        <f t="shared" si="17"/>
        <v>263</v>
      </c>
      <c r="B462" s="49">
        <v>64221</v>
      </c>
      <c r="C462" s="88" t="s">
        <v>700</v>
      </c>
      <c r="D462" s="49" t="s">
        <v>705</v>
      </c>
      <c r="E462" s="49">
        <v>0</v>
      </c>
      <c r="F462" s="49">
        <v>10</v>
      </c>
      <c r="G462" s="49">
        <v>10</v>
      </c>
      <c r="H462" s="49">
        <v>78110000</v>
      </c>
      <c r="I462" s="39">
        <v>234504</v>
      </c>
      <c r="J462" s="39">
        <f t="shared" si="16"/>
        <v>2345040</v>
      </c>
    </row>
    <row r="463" spans="1:10">
      <c r="A463" s="38">
        <f t="shared" si="17"/>
        <v>264</v>
      </c>
      <c r="B463" s="49">
        <v>64221</v>
      </c>
      <c r="C463" s="88" t="s">
        <v>701</v>
      </c>
      <c r="D463" s="49" t="s">
        <v>705</v>
      </c>
      <c r="E463" s="49">
        <v>0</v>
      </c>
      <c r="F463" s="49">
        <v>10</v>
      </c>
      <c r="G463" s="49">
        <v>10</v>
      </c>
      <c r="H463" s="49">
        <v>78110000</v>
      </c>
      <c r="I463" s="39">
        <v>234504</v>
      </c>
      <c r="J463" s="39">
        <f t="shared" ref="J463:J526" si="18">I463*F463</f>
        <v>2345040</v>
      </c>
    </row>
    <row r="464" spans="1:10">
      <c r="A464" s="38">
        <f t="shared" ref="A464:A527" si="19">A463+1</f>
        <v>265</v>
      </c>
      <c r="B464" s="49">
        <v>64221</v>
      </c>
      <c r="C464" s="88" t="s">
        <v>702</v>
      </c>
      <c r="D464" s="49" t="s">
        <v>705</v>
      </c>
      <c r="E464" s="49">
        <v>0</v>
      </c>
      <c r="F464" s="49">
        <v>10</v>
      </c>
      <c r="G464" s="49">
        <v>10</v>
      </c>
      <c r="H464" s="49">
        <v>78110000</v>
      </c>
      <c r="I464" s="39">
        <v>234504</v>
      </c>
      <c r="J464" s="39">
        <f t="shared" si="18"/>
        <v>2345040</v>
      </c>
    </row>
    <row r="465" spans="1:10">
      <c r="A465" s="38">
        <f t="shared" si="19"/>
        <v>266</v>
      </c>
      <c r="B465" s="49">
        <v>64221</v>
      </c>
      <c r="C465" s="88" t="s">
        <v>703</v>
      </c>
      <c r="D465" s="49" t="s">
        <v>705</v>
      </c>
      <c r="E465" s="49">
        <v>0</v>
      </c>
      <c r="F465" s="49">
        <v>10</v>
      </c>
      <c r="G465" s="49">
        <v>10</v>
      </c>
      <c r="H465" s="49">
        <v>78110000</v>
      </c>
      <c r="I465" s="39">
        <v>234504</v>
      </c>
      <c r="J465" s="39">
        <f t="shared" si="18"/>
        <v>2345040</v>
      </c>
    </row>
    <row r="466" spans="1:10">
      <c r="A466" s="38">
        <f t="shared" si="19"/>
        <v>267</v>
      </c>
      <c r="B466" s="49">
        <v>64221</v>
      </c>
      <c r="C466" s="88" t="s">
        <v>706</v>
      </c>
      <c r="D466" s="49" t="s">
        <v>705</v>
      </c>
      <c r="E466" s="49">
        <v>0</v>
      </c>
      <c r="F466" s="49">
        <v>50</v>
      </c>
      <c r="G466" s="49">
        <v>50</v>
      </c>
      <c r="H466" s="49">
        <v>78110000</v>
      </c>
      <c r="I466" s="39">
        <v>234504</v>
      </c>
      <c r="J466" s="39">
        <f t="shared" si="18"/>
        <v>11725200</v>
      </c>
    </row>
    <row r="467" spans="1:10">
      <c r="A467" s="38">
        <f t="shared" si="19"/>
        <v>268</v>
      </c>
      <c r="B467" s="49">
        <v>64221</v>
      </c>
      <c r="C467" s="88" t="s">
        <v>707</v>
      </c>
      <c r="D467" s="49" t="s">
        <v>705</v>
      </c>
      <c r="E467" s="49">
        <v>0</v>
      </c>
      <c r="F467" s="49">
        <v>50</v>
      </c>
      <c r="G467" s="49">
        <v>50</v>
      </c>
      <c r="H467" s="49">
        <v>78110000</v>
      </c>
      <c r="I467" s="39">
        <v>234504</v>
      </c>
      <c r="J467" s="39">
        <f t="shared" si="18"/>
        <v>11725200</v>
      </c>
    </row>
    <row r="468" spans="1:10">
      <c r="A468" s="38">
        <f t="shared" si="19"/>
        <v>269</v>
      </c>
      <c r="B468" s="49">
        <v>64221</v>
      </c>
      <c r="C468" s="88" t="s">
        <v>708</v>
      </c>
      <c r="D468" s="49" t="s">
        <v>705</v>
      </c>
      <c r="E468" s="49">
        <v>0</v>
      </c>
      <c r="F468" s="49">
        <v>50</v>
      </c>
      <c r="G468" s="49">
        <v>50</v>
      </c>
      <c r="H468" s="49">
        <v>78110000</v>
      </c>
      <c r="I468" s="39">
        <v>234504</v>
      </c>
      <c r="J468" s="39">
        <f t="shared" si="18"/>
        <v>11725200</v>
      </c>
    </row>
    <row r="469" spans="1:10">
      <c r="A469" s="38">
        <f t="shared" si="19"/>
        <v>270</v>
      </c>
      <c r="B469" s="49">
        <v>64221</v>
      </c>
      <c r="C469" s="88" t="s">
        <v>709</v>
      </c>
      <c r="D469" s="49" t="s">
        <v>705</v>
      </c>
      <c r="E469" s="49">
        <v>0</v>
      </c>
      <c r="F469" s="49">
        <v>50</v>
      </c>
      <c r="G469" s="49">
        <v>50</v>
      </c>
      <c r="H469" s="49">
        <v>78110000</v>
      </c>
      <c r="I469" s="39">
        <v>234504</v>
      </c>
      <c r="J469" s="39">
        <f t="shared" si="18"/>
        <v>11725200</v>
      </c>
    </row>
    <row r="470" spans="1:10">
      <c r="A470" s="38">
        <f t="shared" si="19"/>
        <v>271</v>
      </c>
      <c r="B470" s="49">
        <v>64221</v>
      </c>
      <c r="C470" s="88" t="s">
        <v>710</v>
      </c>
      <c r="D470" s="49" t="s">
        <v>705</v>
      </c>
      <c r="E470" s="49">
        <v>0</v>
      </c>
      <c r="F470" s="49">
        <v>100</v>
      </c>
      <c r="G470" s="49">
        <v>100</v>
      </c>
      <c r="H470" s="49">
        <v>78110000</v>
      </c>
      <c r="I470" s="39">
        <v>234504</v>
      </c>
      <c r="J470" s="39">
        <f t="shared" si="18"/>
        <v>23450400</v>
      </c>
    </row>
    <row r="471" spans="1:10">
      <c r="A471" s="38">
        <f t="shared" si="19"/>
        <v>272</v>
      </c>
      <c r="B471" s="49">
        <v>64221</v>
      </c>
      <c r="C471" s="88" t="s">
        <v>711</v>
      </c>
      <c r="D471" s="49" t="s">
        <v>705</v>
      </c>
      <c r="E471" s="49">
        <v>0</v>
      </c>
      <c r="F471" s="49">
        <v>50</v>
      </c>
      <c r="G471" s="49">
        <v>50</v>
      </c>
      <c r="H471" s="49">
        <v>78110000</v>
      </c>
      <c r="I471" s="39">
        <v>234504</v>
      </c>
      <c r="J471" s="39">
        <f t="shared" si="18"/>
        <v>11725200</v>
      </c>
    </row>
    <row r="472" spans="1:10">
      <c r="A472" s="38">
        <f t="shared" si="19"/>
        <v>273</v>
      </c>
      <c r="B472" s="49">
        <v>64221</v>
      </c>
      <c r="C472" s="88" t="s">
        <v>712</v>
      </c>
      <c r="D472" s="49" t="s">
        <v>705</v>
      </c>
      <c r="E472" s="49">
        <v>0</v>
      </c>
      <c r="F472" s="49">
        <v>50</v>
      </c>
      <c r="G472" s="49">
        <v>50</v>
      </c>
      <c r="H472" s="49">
        <v>78110000</v>
      </c>
      <c r="I472" s="39">
        <v>234504</v>
      </c>
      <c r="J472" s="39">
        <f t="shared" si="18"/>
        <v>11725200</v>
      </c>
    </row>
    <row r="473" spans="1:10">
      <c r="A473" s="38">
        <f t="shared" si="19"/>
        <v>274</v>
      </c>
      <c r="B473" s="49">
        <v>64221</v>
      </c>
      <c r="C473" s="88" t="s">
        <v>713</v>
      </c>
      <c r="D473" s="49" t="s">
        <v>705</v>
      </c>
      <c r="E473" s="49">
        <v>0</v>
      </c>
      <c r="F473" s="49">
        <v>100</v>
      </c>
      <c r="G473" s="49">
        <v>100</v>
      </c>
      <c r="H473" s="49">
        <v>78110000</v>
      </c>
      <c r="I473" s="39">
        <v>234504</v>
      </c>
      <c r="J473" s="39">
        <f t="shared" si="18"/>
        <v>23450400</v>
      </c>
    </row>
    <row r="474" spans="1:10">
      <c r="A474" s="38">
        <f t="shared" si="19"/>
        <v>275</v>
      </c>
      <c r="B474" s="49">
        <v>64221</v>
      </c>
      <c r="C474" s="88" t="s">
        <v>714</v>
      </c>
      <c r="D474" s="49" t="s">
        <v>705</v>
      </c>
      <c r="E474" s="49">
        <v>0</v>
      </c>
      <c r="F474" s="49">
        <v>100</v>
      </c>
      <c r="G474" s="49">
        <v>100</v>
      </c>
      <c r="H474" s="49">
        <v>78110000</v>
      </c>
      <c r="I474" s="39">
        <v>234504</v>
      </c>
      <c r="J474" s="39">
        <f t="shared" si="18"/>
        <v>23450400</v>
      </c>
    </row>
    <row r="475" spans="1:10">
      <c r="A475" s="38">
        <f t="shared" si="19"/>
        <v>276</v>
      </c>
      <c r="B475" s="49">
        <v>64221</v>
      </c>
      <c r="C475" s="88" t="s">
        <v>715</v>
      </c>
      <c r="D475" s="49" t="s">
        <v>705</v>
      </c>
      <c r="E475" s="49">
        <v>0</v>
      </c>
      <c r="F475" s="49">
        <v>50</v>
      </c>
      <c r="G475" s="49">
        <v>50</v>
      </c>
      <c r="H475" s="49">
        <v>78110000</v>
      </c>
      <c r="I475" s="39">
        <v>234504</v>
      </c>
      <c r="J475" s="39">
        <f t="shared" si="18"/>
        <v>11725200</v>
      </c>
    </row>
    <row r="476" spans="1:10">
      <c r="A476" s="38">
        <f t="shared" si="19"/>
        <v>277</v>
      </c>
      <c r="B476" s="49">
        <v>64221</v>
      </c>
      <c r="C476" s="88" t="s">
        <v>716</v>
      </c>
      <c r="D476" s="49" t="s">
        <v>705</v>
      </c>
      <c r="E476" s="49">
        <v>0</v>
      </c>
      <c r="F476" s="49">
        <v>50</v>
      </c>
      <c r="G476" s="49">
        <v>50</v>
      </c>
      <c r="H476" s="49">
        <v>78110000</v>
      </c>
      <c r="I476" s="39">
        <v>234504</v>
      </c>
      <c r="J476" s="39">
        <f t="shared" si="18"/>
        <v>11725200</v>
      </c>
    </row>
    <row r="477" spans="1:10">
      <c r="A477" s="38">
        <f t="shared" si="19"/>
        <v>278</v>
      </c>
      <c r="B477" s="49">
        <v>64221</v>
      </c>
      <c r="C477" s="88" t="s">
        <v>717</v>
      </c>
      <c r="D477" s="49" t="s">
        <v>705</v>
      </c>
      <c r="E477" s="49">
        <v>0</v>
      </c>
      <c r="F477" s="49">
        <v>50</v>
      </c>
      <c r="G477" s="49">
        <v>50</v>
      </c>
      <c r="H477" s="49">
        <v>78110000</v>
      </c>
      <c r="I477" s="39">
        <v>234504</v>
      </c>
      <c r="J477" s="39">
        <f t="shared" si="18"/>
        <v>11725200</v>
      </c>
    </row>
    <row r="478" spans="1:10">
      <c r="A478" s="38">
        <f t="shared" si="19"/>
        <v>279</v>
      </c>
      <c r="B478" s="49">
        <v>64221</v>
      </c>
      <c r="C478" s="88" t="s">
        <v>718</v>
      </c>
      <c r="D478" s="49" t="s">
        <v>705</v>
      </c>
      <c r="E478" s="49">
        <v>0</v>
      </c>
      <c r="F478" s="49">
        <v>50</v>
      </c>
      <c r="G478" s="49">
        <v>50</v>
      </c>
      <c r="H478" s="49">
        <v>78110000</v>
      </c>
      <c r="I478" s="39">
        <v>234504</v>
      </c>
      <c r="J478" s="39">
        <f t="shared" si="18"/>
        <v>11725200</v>
      </c>
    </row>
    <row r="479" spans="1:10">
      <c r="A479" s="38">
        <f t="shared" si="19"/>
        <v>280</v>
      </c>
      <c r="B479" s="49">
        <v>64221</v>
      </c>
      <c r="C479" s="88" t="s">
        <v>719</v>
      </c>
      <c r="D479" s="49" t="s">
        <v>705</v>
      </c>
      <c r="E479" s="49">
        <v>0</v>
      </c>
      <c r="F479" s="49">
        <v>50</v>
      </c>
      <c r="G479" s="49">
        <v>50</v>
      </c>
      <c r="H479" s="49">
        <v>78110000</v>
      </c>
      <c r="I479" s="39">
        <v>234504</v>
      </c>
      <c r="J479" s="39">
        <f t="shared" si="18"/>
        <v>11725200</v>
      </c>
    </row>
    <row r="480" spans="1:10">
      <c r="A480" s="38">
        <f t="shared" si="19"/>
        <v>281</v>
      </c>
      <c r="B480" s="49">
        <v>64221</v>
      </c>
      <c r="C480" s="88" t="s">
        <v>720</v>
      </c>
      <c r="D480" s="49" t="s">
        <v>705</v>
      </c>
      <c r="E480" s="49">
        <v>0</v>
      </c>
      <c r="F480" s="49">
        <v>50</v>
      </c>
      <c r="G480" s="49">
        <v>50</v>
      </c>
      <c r="H480" s="49">
        <v>78110000</v>
      </c>
      <c r="I480" s="39">
        <v>234504</v>
      </c>
      <c r="J480" s="39">
        <f t="shared" si="18"/>
        <v>11725200</v>
      </c>
    </row>
    <row r="481" spans="1:10">
      <c r="A481" s="38">
        <f t="shared" si="19"/>
        <v>282</v>
      </c>
      <c r="B481" s="49">
        <v>64221</v>
      </c>
      <c r="C481" s="88" t="s">
        <v>721</v>
      </c>
      <c r="D481" s="49" t="s">
        <v>705</v>
      </c>
      <c r="E481" s="49">
        <v>0</v>
      </c>
      <c r="F481" s="49">
        <v>50</v>
      </c>
      <c r="G481" s="49">
        <v>50</v>
      </c>
      <c r="H481" s="49">
        <v>78110000</v>
      </c>
      <c r="I481" s="39">
        <v>234504</v>
      </c>
      <c r="J481" s="39">
        <f t="shared" si="18"/>
        <v>11725200</v>
      </c>
    </row>
    <row r="482" spans="1:10">
      <c r="A482" s="38">
        <f t="shared" si="19"/>
        <v>283</v>
      </c>
      <c r="B482" s="49">
        <v>64221</v>
      </c>
      <c r="C482" s="88" t="s">
        <v>722</v>
      </c>
      <c r="D482" s="49" t="s">
        <v>705</v>
      </c>
      <c r="E482" s="49">
        <v>0</v>
      </c>
      <c r="F482" s="49">
        <v>50</v>
      </c>
      <c r="G482" s="49">
        <v>50</v>
      </c>
      <c r="H482" s="49">
        <v>78110000</v>
      </c>
      <c r="I482" s="39">
        <v>234504</v>
      </c>
      <c r="J482" s="39">
        <f t="shared" si="18"/>
        <v>11725200</v>
      </c>
    </row>
    <row r="483" spans="1:10">
      <c r="A483" s="38">
        <f t="shared" si="19"/>
        <v>284</v>
      </c>
      <c r="B483" s="49">
        <v>64221</v>
      </c>
      <c r="C483" s="88" t="s">
        <v>723</v>
      </c>
      <c r="D483" s="49" t="s">
        <v>705</v>
      </c>
      <c r="E483" s="49">
        <v>0</v>
      </c>
      <c r="F483" s="49">
        <v>50</v>
      </c>
      <c r="G483" s="49">
        <v>50</v>
      </c>
      <c r="H483" s="49">
        <v>78110000</v>
      </c>
      <c r="I483" s="39">
        <v>234504</v>
      </c>
      <c r="J483" s="39">
        <f t="shared" si="18"/>
        <v>11725200</v>
      </c>
    </row>
    <row r="484" spans="1:10">
      <c r="A484" s="38">
        <f t="shared" si="19"/>
        <v>285</v>
      </c>
      <c r="B484" s="49">
        <v>64221</v>
      </c>
      <c r="C484" s="88" t="s">
        <v>724</v>
      </c>
      <c r="D484" s="49" t="s">
        <v>705</v>
      </c>
      <c r="E484" s="49">
        <v>0</v>
      </c>
      <c r="F484" s="49">
        <v>50</v>
      </c>
      <c r="G484" s="49">
        <v>50</v>
      </c>
      <c r="H484" s="49">
        <v>78110000</v>
      </c>
      <c r="I484" s="39">
        <v>234504</v>
      </c>
      <c r="J484" s="39">
        <f t="shared" si="18"/>
        <v>11725200</v>
      </c>
    </row>
    <row r="485" spans="1:10">
      <c r="A485" s="38">
        <f t="shared" si="19"/>
        <v>286</v>
      </c>
      <c r="B485" s="49">
        <v>64221</v>
      </c>
      <c r="C485" s="88" t="s">
        <v>725</v>
      </c>
      <c r="D485" s="49" t="s">
        <v>705</v>
      </c>
      <c r="E485" s="49">
        <v>0</v>
      </c>
      <c r="F485" s="49">
        <v>50</v>
      </c>
      <c r="G485" s="49">
        <v>50</v>
      </c>
      <c r="H485" s="49">
        <v>78110000</v>
      </c>
      <c r="I485" s="39">
        <v>234504</v>
      </c>
      <c r="J485" s="39">
        <f t="shared" si="18"/>
        <v>11725200</v>
      </c>
    </row>
    <row r="486" spans="1:10">
      <c r="A486" s="38">
        <f t="shared" si="19"/>
        <v>287</v>
      </c>
      <c r="B486" s="49">
        <v>64221</v>
      </c>
      <c r="C486" s="88" t="s">
        <v>726</v>
      </c>
      <c r="D486" s="49" t="s">
        <v>705</v>
      </c>
      <c r="E486" s="49">
        <v>0</v>
      </c>
      <c r="F486" s="49">
        <v>50</v>
      </c>
      <c r="G486" s="49">
        <v>50</v>
      </c>
      <c r="H486" s="49">
        <v>78110000</v>
      </c>
      <c r="I486" s="39">
        <v>234504</v>
      </c>
      <c r="J486" s="39">
        <f t="shared" si="18"/>
        <v>11725200</v>
      </c>
    </row>
    <row r="487" spans="1:10">
      <c r="A487" s="38">
        <f t="shared" si="19"/>
        <v>288</v>
      </c>
      <c r="B487" s="49">
        <v>64221</v>
      </c>
      <c r="C487" s="88" t="s">
        <v>727</v>
      </c>
      <c r="D487" s="49" t="s">
        <v>705</v>
      </c>
      <c r="E487" s="49">
        <v>0</v>
      </c>
      <c r="F487" s="49">
        <v>50</v>
      </c>
      <c r="G487" s="49">
        <v>50</v>
      </c>
      <c r="H487" s="49">
        <v>78110000</v>
      </c>
      <c r="I487" s="39">
        <v>234504</v>
      </c>
      <c r="J487" s="39">
        <f t="shared" si="18"/>
        <v>11725200</v>
      </c>
    </row>
    <row r="488" spans="1:10">
      <c r="A488" s="38">
        <f t="shared" si="19"/>
        <v>289</v>
      </c>
      <c r="B488" s="49">
        <v>64221</v>
      </c>
      <c r="C488" s="88" t="s">
        <v>728</v>
      </c>
      <c r="D488" s="49" t="s">
        <v>705</v>
      </c>
      <c r="E488" s="49">
        <v>0</v>
      </c>
      <c r="F488" s="49">
        <v>50</v>
      </c>
      <c r="G488" s="49">
        <v>50</v>
      </c>
      <c r="H488" s="49">
        <v>78110000</v>
      </c>
      <c r="I488" s="39">
        <v>234504</v>
      </c>
      <c r="J488" s="39">
        <f t="shared" si="18"/>
        <v>11725200</v>
      </c>
    </row>
    <row r="489" spans="1:10">
      <c r="A489" s="38">
        <f t="shared" si="19"/>
        <v>290</v>
      </c>
      <c r="B489" s="49">
        <v>64221</v>
      </c>
      <c r="C489" s="88" t="s">
        <v>729</v>
      </c>
      <c r="D489" s="49" t="s">
        <v>705</v>
      </c>
      <c r="E489" s="49">
        <v>0</v>
      </c>
      <c r="F489" s="49">
        <v>50</v>
      </c>
      <c r="G489" s="49">
        <v>50</v>
      </c>
      <c r="H489" s="49">
        <v>78110000</v>
      </c>
      <c r="I489" s="39">
        <v>234504</v>
      </c>
      <c r="J489" s="39">
        <f t="shared" si="18"/>
        <v>11725200</v>
      </c>
    </row>
    <row r="490" spans="1:10">
      <c r="A490" s="38">
        <f t="shared" si="19"/>
        <v>291</v>
      </c>
      <c r="B490" s="49">
        <v>64221</v>
      </c>
      <c r="C490" s="88" t="s">
        <v>730</v>
      </c>
      <c r="D490" s="49" t="s">
        <v>705</v>
      </c>
      <c r="E490" s="49">
        <v>0</v>
      </c>
      <c r="F490" s="49">
        <v>50</v>
      </c>
      <c r="G490" s="49">
        <v>50</v>
      </c>
      <c r="H490" s="49">
        <v>78110000</v>
      </c>
      <c r="I490" s="39">
        <v>234504</v>
      </c>
      <c r="J490" s="39">
        <f t="shared" si="18"/>
        <v>11725200</v>
      </c>
    </row>
    <row r="491" spans="1:10">
      <c r="A491" s="38">
        <f t="shared" si="19"/>
        <v>292</v>
      </c>
      <c r="B491" s="49">
        <v>64221</v>
      </c>
      <c r="C491" s="88" t="s">
        <v>731</v>
      </c>
      <c r="D491" s="49" t="s">
        <v>705</v>
      </c>
      <c r="E491" s="49">
        <v>0</v>
      </c>
      <c r="F491" s="49">
        <v>50</v>
      </c>
      <c r="G491" s="49">
        <v>50</v>
      </c>
      <c r="H491" s="49">
        <v>78110000</v>
      </c>
      <c r="I491" s="39">
        <v>234504</v>
      </c>
      <c r="J491" s="39">
        <f t="shared" si="18"/>
        <v>11725200</v>
      </c>
    </row>
    <row r="492" spans="1:10">
      <c r="A492" s="38">
        <f t="shared" si="19"/>
        <v>293</v>
      </c>
      <c r="B492" s="49">
        <v>64221</v>
      </c>
      <c r="C492" s="88" t="s">
        <v>732</v>
      </c>
      <c r="D492" s="49" t="s">
        <v>705</v>
      </c>
      <c r="E492" s="49">
        <v>0</v>
      </c>
      <c r="F492" s="49">
        <v>50</v>
      </c>
      <c r="G492" s="49">
        <v>50</v>
      </c>
      <c r="H492" s="49">
        <v>78110000</v>
      </c>
      <c r="I492" s="39">
        <v>234504</v>
      </c>
      <c r="J492" s="39">
        <f t="shared" si="18"/>
        <v>11725200</v>
      </c>
    </row>
    <row r="493" spans="1:10">
      <c r="A493" s="38">
        <f t="shared" si="19"/>
        <v>294</v>
      </c>
      <c r="B493" s="49">
        <v>64221</v>
      </c>
      <c r="C493" s="88" t="s">
        <v>733</v>
      </c>
      <c r="D493" s="49" t="s">
        <v>705</v>
      </c>
      <c r="E493" s="49">
        <v>0</v>
      </c>
      <c r="F493" s="49">
        <v>50</v>
      </c>
      <c r="G493" s="49">
        <v>50</v>
      </c>
      <c r="H493" s="49">
        <v>78110000</v>
      </c>
      <c r="I493" s="39">
        <v>234504</v>
      </c>
      <c r="J493" s="39">
        <f t="shared" si="18"/>
        <v>11725200</v>
      </c>
    </row>
    <row r="494" spans="1:10">
      <c r="A494" s="38">
        <f t="shared" si="19"/>
        <v>295</v>
      </c>
      <c r="B494" s="49">
        <v>64221</v>
      </c>
      <c r="C494" s="88" t="s">
        <v>734</v>
      </c>
      <c r="D494" s="49" t="s">
        <v>705</v>
      </c>
      <c r="E494" s="49">
        <v>0</v>
      </c>
      <c r="F494" s="49">
        <v>50</v>
      </c>
      <c r="G494" s="49">
        <v>50</v>
      </c>
      <c r="H494" s="49">
        <v>78110000</v>
      </c>
      <c r="I494" s="39">
        <v>234504</v>
      </c>
      <c r="J494" s="39">
        <f t="shared" si="18"/>
        <v>11725200</v>
      </c>
    </row>
    <row r="495" spans="1:10">
      <c r="A495" s="38">
        <f t="shared" si="19"/>
        <v>296</v>
      </c>
      <c r="B495" s="49">
        <v>64221</v>
      </c>
      <c r="C495" s="88" t="s">
        <v>735</v>
      </c>
      <c r="D495" s="49" t="s">
        <v>705</v>
      </c>
      <c r="E495" s="49">
        <v>0</v>
      </c>
      <c r="F495" s="49">
        <v>50</v>
      </c>
      <c r="G495" s="49">
        <v>50</v>
      </c>
      <c r="H495" s="49">
        <v>78110000</v>
      </c>
      <c r="I495" s="39">
        <v>234504</v>
      </c>
      <c r="J495" s="39">
        <f t="shared" si="18"/>
        <v>11725200</v>
      </c>
    </row>
    <row r="496" spans="1:10">
      <c r="A496" s="38">
        <f t="shared" si="19"/>
        <v>297</v>
      </c>
      <c r="B496" s="49">
        <v>64221</v>
      </c>
      <c r="C496" s="88" t="s">
        <v>736</v>
      </c>
      <c r="D496" s="49" t="s">
        <v>705</v>
      </c>
      <c r="E496" s="49">
        <v>0</v>
      </c>
      <c r="F496" s="49">
        <v>10</v>
      </c>
      <c r="G496" s="49">
        <v>10</v>
      </c>
      <c r="H496" s="49">
        <v>78110000</v>
      </c>
      <c r="I496" s="39">
        <v>234504</v>
      </c>
      <c r="J496" s="39">
        <f t="shared" si="18"/>
        <v>2345040</v>
      </c>
    </row>
    <row r="497" spans="1:10">
      <c r="A497" s="38">
        <f t="shared" si="19"/>
        <v>298</v>
      </c>
      <c r="B497" s="49">
        <v>64221</v>
      </c>
      <c r="C497" s="88" t="s">
        <v>737</v>
      </c>
      <c r="D497" s="49" t="s">
        <v>705</v>
      </c>
      <c r="E497" s="49">
        <v>0</v>
      </c>
      <c r="F497" s="49">
        <v>10</v>
      </c>
      <c r="G497" s="49">
        <v>10</v>
      </c>
      <c r="H497" s="49">
        <v>78110000</v>
      </c>
      <c r="I497" s="39">
        <v>234504</v>
      </c>
      <c r="J497" s="39">
        <f t="shared" si="18"/>
        <v>2345040</v>
      </c>
    </row>
    <row r="498" spans="1:10">
      <c r="A498" s="38">
        <f t="shared" si="19"/>
        <v>299</v>
      </c>
      <c r="B498" s="49">
        <v>64221</v>
      </c>
      <c r="C498" s="88" t="s">
        <v>738</v>
      </c>
      <c r="D498" s="49" t="s">
        <v>705</v>
      </c>
      <c r="E498" s="49">
        <v>0</v>
      </c>
      <c r="F498" s="49">
        <v>10</v>
      </c>
      <c r="G498" s="49">
        <v>10</v>
      </c>
      <c r="H498" s="49">
        <v>78110000</v>
      </c>
      <c r="I498" s="39">
        <v>234504</v>
      </c>
      <c r="J498" s="39">
        <f t="shared" si="18"/>
        <v>2345040</v>
      </c>
    </row>
    <row r="499" spans="1:10">
      <c r="A499" s="38">
        <f t="shared" si="19"/>
        <v>300</v>
      </c>
      <c r="B499" s="49">
        <v>64221</v>
      </c>
      <c r="C499" s="88" t="s">
        <v>739</v>
      </c>
      <c r="D499" s="49" t="s">
        <v>705</v>
      </c>
      <c r="E499" s="49">
        <v>0</v>
      </c>
      <c r="F499" s="49">
        <v>30</v>
      </c>
      <c r="G499" s="49">
        <v>30</v>
      </c>
      <c r="H499" s="49">
        <v>78110000</v>
      </c>
      <c r="I499" s="39">
        <v>234504</v>
      </c>
      <c r="J499" s="39">
        <f t="shared" si="18"/>
        <v>7035120</v>
      </c>
    </row>
    <row r="500" spans="1:10">
      <c r="A500" s="38">
        <f t="shared" si="19"/>
        <v>301</v>
      </c>
      <c r="B500" s="49">
        <v>64221</v>
      </c>
      <c r="C500" s="88" t="s">
        <v>740</v>
      </c>
      <c r="D500" s="49" t="s">
        <v>705</v>
      </c>
      <c r="E500" s="49">
        <v>0</v>
      </c>
      <c r="F500" s="49">
        <v>10</v>
      </c>
      <c r="G500" s="49">
        <v>10</v>
      </c>
      <c r="H500" s="49">
        <v>78110000</v>
      </c>
      <c r="I500" s="39">
        <v>234504</v>
      </c>
      <c r="J500" s="39">
        <f t="shared" si="18"/>
        <v>2345040</v>
      </c>
    </row>
    <row r="501" spans="1:10">
      <c r="A501" s="38">
        <f t="shared" si="19"/>
        <v>302</v>
      </c>
      <c r="B501" s="49">
        <v>64221</v>
      </c>
      <c r="C501" s="88" t="s">
        <v>741</v>
      </c>
      <c r="D501" s="49" t="s">
        <v>705</v>
      </c>
      <c r="E501" s="49">
        <v>0</v>
      </c>
      <c r="F501" s="49">
        <v>50</v>
      </c>
      <c r="G501" s="49">
        <v>50</v>
      </c>
      <c r="H501" s="49">
        <v>78110000</v>
      </c>
      <c r="I501" s="39">
        <v>234504</v>
      </c>
      <c r="J501" s="39">
        <f t="shared" si="18"/>
        <v>11725200</v>
      </c>
    </row>
    <row r="502" spans="1:10">
      <c r="A502" s="38">
        <f t="shared" si="19"/>
        <v>303</v>
      </c>
      <c r="B502" s="49">
        <v>64221</v>
      </c>
      <c r="C502" s="88" t="s">
        <v>742</v>
      </c>
      <c r="D502" s="49" t="s">
        <v>705</v>
      </c>
      <c r="E502" s="49">
        <v>0</v>
      </c>
      <c r="F502" s="49">
        <v>20</v>
      </c>
      <c r="G502" s="49">
        <v>20</v>
      </c>
      <c r="H502" s="49">
        <v>78110000</v>
      </c>
      <c r="I502" s="39">
        <v>234504</v>
      </c>
      <c r="J502" s="39">
        <f t="shared" si="18"/>
        <v>4690080</v>
      </c>
    </row>
    <row r="503" spans="1:10">
      <c r="A503" s="38">
        <f t="shared" si="19"/>
        <v>304</v>
      </c>
      <c r="B503" s="49">
        <v>64221</v>
      </c>
      <c r="C503" s="88" t="s">
        <v>743</v>
      </c>
      <c r="D503" s="49" t="s">
        <v>705</v>
      </c>
      <c r="E503" s="49">
        <v>0</v>
      </c>
      <c r="F503" s="49">
        <v>50</v>
      </c>
      <c r="G503" s="49">
        <v>50</v>
      </c>
      <c r="H503" s="49">
        <v>78110000</v>
      </c>
      <c r="I503" s="39">
        <v>234504</v>
      </c>
      <c r="J503" s="39">
        <f t="shared" si="18"/>
        <v>11725200</v>
      </c>
    </row>
    <row r="504" spans="1:10">
      <c r="A504" s="38">
        <f t="shared" si="19"/>
        <v>305</v>
      </c>
      <c r="B504" s="49">
        <v>64221</v>
      </c>
      <c r="C504" s="88" t="s">
        <v>744</v>
      </c>
      <c r="D504" s="49" t="s">
        <v>705</v>
      </c>
      <c r="E504" s="49">
        <v>0</v>
      </c>
      <c r="F504" s="49">
        <v>30</v>
      </c>
      <c r="G504" s="49">
        <v>30</v>
      </c>
      <c r="H504" s="49">
        <v>78110000</v>
      </c>
      <c r="I504" s="39">
        <v>234504</v>
      </c>
      <c r="J504" s="39">
        <f t="shared" si="18"/>
        <v>7035120</v>
      </c>
    </row>
    <row r="505" spans="1:10">
      <c r="A505" s="38">
        <f t="shared" si="19"/>
        <v>306</v>
      </c>
      <c r="B505" s="49">
        <v>64221</v>
      </c>
      <c r="C505" s="88" t="s">
        <v>745</v>
      </c>
      <c r="D505" s="49" t="s">
        <v>705</v>
      </c>
      <c r="E505" s="49">
        <v>0</v>
      </c>
      <c r="F505" s="49">
        <v>10</v>
      </c>
      <c r="G505" s="49">
        <v>10</v>
      </c>
      <c r="H505" s="49">
        <v>78110000</v>
      </c>
      <c r="I505" s="39">
        <v>234504</v>
      </c>
      <c r="J505" s="39">
        <f t="shared" si="18"/>
        <v>2345040</v>
      </c>
    </row>
    <row r="506" spans="1:10">
      <c r="A506" s="38">
        <f t="shared" si="19"/>
        <v>307</v>
      </c>
      <c r="B506" s="49">
        <v>64221</v>
      </c>
      <c r="C506" s="88" t="s">
        <v>746</v>
      </c>
      <c r="D506" s="49" t="s">
        <v>705</v>
      </c>
      <c r="E506" s="49">
        <v>0</v>
      </c>
      <c r="F506" s="49">
        <v>50</v>
      </c>
      <c r="G506" s="49">
        <v>50</v>
      </c>
      <c r="H506" s="49">
        <v>78110000</v>
      </c>
      <c r="I506" s="39">
        <v>234504</v>
      </c>
      <c r="J506" s="39">
        <f t="shared" si="18"/>
        <v>11725200</v>
      </c>
    </row>
    <row r="507" spans="1:10">
      <c r="A507" s="38">
        <f t="shared" si="19"/>
        <v>308</v>
      </c>
      <c r="B507" s="49">
        <v>64221</v>
      </c>
      <c r="C507" s="88" t="s">
        <v>747</v>
      </c>
      <c r="D507" s="49" t="s">
        <v>705</v>
      </c>
      <c r="E507" s="49">
        <v>0</v>
      </c>
      <c r="F507" s="49">
        <v>50</v>
      </c>
      <c r="G507" s="49">
        <v>50</v>
      </c>
      <c r="H507" s="49">
        <v>78110000</v>
      </c>
      <c r="I507" s="39">
        <v>234504</v>
      </c>
      <c r="J507" s="39">
        <f t="shared" si="18"/>
        <v>11725200</v>
      </c>
    </row>
    <row r="508" spans="1:10">
      <c r="A508" s="38">
        <f t="shared" si="19"/>
        <v>309</v>
      </c>
      <c r="B508" s="49">
        <v>64221</v>
      </c>
      <c r="C508" s="88" t="s">
        <v>748</v>
      </c>
      <c r="D508" s="49" t="s">
        <v>705</v>
      </c>
      <c r="E508" s="49">
        <v>0</v>
      </c>
      <c r="F508" s="49">
        <v>50</v>
      </c>
      <c r="G508" s="49">
        <v>50</v>
      </c>
      <c r="H508" s="49">
        <v>78110000</v>
      </c>
      <c r="I508" s="39">
        <v>234504</v>
      </c>
      <c r="J508" s="39">
        <f t="shared" si="18"/>
        <v>11725200</v>
      </c>
    </row>
    <row r="509" spans="1:10">
      <c r="A509" s="38">
        <f t="shared" si="19"/>
        <v>310</v>
      </c>
      <c r="B509" s="49">
        <v>64221</v>
      </c>
      <c r="C509" s="88" t="s">
        <v>749</v>
      </c>
      <c r="D509" s="49" t="s">
        <v>705</v>
      </c>
      <c r="E509" s="49">
        <v>0</v>
      </c>
      <c r="F509" s="49">
        <v>50</v>
      </c>
      <c r="G509" s="49">
        <v>50</v>
      </c>
      <c r="H509" s="49">
        <v>78110000</v>
      </c>
      <c r="I509" s="39">
        <v>234504</v>
      </c>
      <c r="J509" s="39">
        <f t="shared" si="18"/>
        <v>11725200</v>
      </c>
    </row>
    <row r="510" spans="1:10">
      <c r="A510" s="38">
        <f t="shared" si="19"/>
        <v>311</v>
      </c>
      <c r="B510" s="49">
        <v>64221</v>
      </c>
      <c r="C510" s="88" t="s">
        <v>750</v>
      </c>
      <c r="D510" s="49" t="s">
        <v>705</v>
      </c>
      <c r="E510" s="49">
        <v>0</v>
      </c>
      <c r="F510" s="49">
        <v>50</v>
      </c>
      <c r="G510" s="49">
        <v>50</v>
      </c>
      <c r="H510" s="49">
        <v>78110000</v>
      </c>
      <c r="I510" s="39">
        <v>234504</v>
      </c>
      <c r="J510" s="39">
        <f t="shared" si="18"/>
        <v>11725200</v>
      </c>
    </row>
    <row r="511" spans="1:10">
      <c r="A511" s="38">
        <f t="shared" si="19"/>
        <v>312</v>
      </c>
      <c r="B511" s="49">
        <v>64221</v>
      </c>
      <c r="C511" s="88" t="s">
        <v>751</v>
      </c>
      <c r="D511" s="49" t="s">
        <v>705</v>
      </c>
      <c r="E511" s="49">
        <v>0</v>
      </c>
      <c r="F511" s="49">
        <v>50</v>
      </c>
      <c r="G511" s="49">
        <v>50</v>
      </c>
      <c r="H511" s="49">
        <v>78110000</v>
      </c>
      <c r="I511" s="39">
        <v>234504</v>
      </c>
      <c r="J511" s="39">
        <f t="shared" si="18"/>
        <v>11725200</v>
      </c>
    </row>
    <row r="512" spans="1:10">
      <c r="A512" s="38">
        <f t="shared" si="19"/>
        <v>313</v>
      </c>
      <c r="B512" s="49">
        <v>64221</v>
      </c>
      <c r="C512" s="88" t="s">
        <v>752</v>
      </c>
      <c r="D512" s="49" t="s">
        <v>705</v>
      </c>
      <c r="E512" s="49">
        <v>0</v>
      </c>
      <c r="F512" s="49">
        <v>50</v>
      </c>
      <c r="G512" s="49">
        <v>50</v>
      </c>
      <c r="H512" s="49">
        <v>78110000</v>
      </c>
      <c r="I512" s="39">
        <v>234504</v>
      </c>
      <c r="J512" s="39">
        <f t="shared" si="18"/>
        <v>11725200</v>
      </c>
    </row>
    <row r="513" spans="1:10">
      <c r="A513" s="38">
        <f t="shared" si="19"/>
        <v>314</v>
      </c>
      <c r="B513" s="49">
        <v>64221</v>
      </c>
      <c r="C513" s="88" t="s">
        <v>753</v>
      </c>
      <c r="D513" s="49" t="s">
        <v>705</v>
      </c>
      <c r="E513" s="49">
        <v>0</v>
      </c>
      <c r="F513" s="49">
        <v>50</v>
      </c>
      <c r="G513" s="49">
        <v>50</v>
      </c>
      <c r="H513" s="49">
        <v>78110000</v>
      </c>
      <c r="I513" s="39">
        <v>234504</v>
      </c>
      <c r="J513" s="39">
        <f t="shared" si="18"/>
        <v>11725200</v>
      </c>
    </row>
    <row r="514" spans="1:10">
      <c r="A514" s="38">
        <f t="shared" si="19"/>
        <v>315</v>
      </c>
      <c r="B514" s="49">
        <v>64221</v>
      </c>
      <c r="C514" s="88" t="s">
        <v>754</v>
      </c>
      <c r="D514" s="49" t="s">
        <v>705</v>
      </c>
      <c r="E514" s="49">
        <v>0</v>
      </c>
      <c r="F514" s="49">
        <v>50</v>
      </c>
      <c r="G514" s="49">
        <v>50</v>
      </c>
      <c r="H514" s="49">
        <v>78110000</v>
      </c>
      <c r="I514" s="39">
        <v>234504</v>
      </c>
      <c r="J514" s="39">
        <f t="shared" si="18"/>
        <v>11725200</v>
      </c>
    </row>
    <row r="515" spans="1:10">
      <c r="A515" s="38">
        <f t="shared" si="19"/>
        <v>316</v>
      </c>
      <c r="B515" s="49">
        <v>64221</v>
      </c>
      <c r="C515" s="88" t="s">
        <v>755</v>
      </c>
      <c r="D515" s="49" t="s">
        <v>705</v>
      </c>
      <c r="E515" s="49">
        <v>0</v>
      </c>
      <c r="F515" s="49">
        <v>50</v>
      </c>
      <c r="G515" s="49">
        <v>50</v>
      </c>
      <c r="H515" s="49">
        <v>78110000</v>
      </c>
      <c r="I515" s="39">
        <v>234504</v>
      </c>
      <c r="J515" s="39">
        <f t="shared" si="18"/>
        <v>11725200</v>
      </c>
    </row>
    <row r="516" spans="1:10">
      <c r="A516" s="38">
        <f t="shared" si="19"/>
        <v>317</v>
      </c>
      <c r="B516" s="49">
        <v>64221</v>
      </c>
      <c r="C516" s="88" t="s">
        <v>756</v>
      </c>
      <c r="D516" s="49" t="s">
        <v>705</v>
      </c>
      <c r="E516" s="49">
        <v>0</v>
      </c>
      <c r="F516" s="49">
        <v>50</v>
      </c>
      <c r="G516" s="49">
        <v>50</v>
      </c>
      <c r="H516" s="49">
        <v>78110000</v>
      </c>
      <c r="I516" s="39">
        <v>234504</v>
      </c>
      <c r="J516" s="39">
        <f t="shared" si="18"/>
        <v>11725200</v>
      </c>
    </row>
    <row r="517" spans="1:10">
      <c r="A517" s="38">
        <f t="shared" si="19"/>
        <v>318</v>
      </c>
      <c r="B517" s="49">
        <v>64221</v>
      </c>
      <c r="C517" s="88" t="s">
        <v>757</v>
      </c>
      <c r="D517" s="49" t="s">
        <v>705</v>
      </c>
      <c r="E517" s="49">
        <v>0</v>
      </c>
      <c r="F517" s="49">
        <v>50</v>
      </c>
      <c r="G517" s="49">
        <v>50</v>
      </c>
      <c r="H517" s="49">
        <v>78110000</v>
      </c>
      <c r="I517" s="39">
        <v>234504</v>
      </c>
      <c r="J517" s="39">
        <f t="shared" si="18"/>
        <v>11725200</v>
      </c>
    </row>
    <row r="518" spans="1:10">
      <c r="A518" s="38">
        <f t="shared" si="19"/>
        <v>319</v>
      </c>
      <c r="B518" s="49">
        <v>64221</v>
      </c>
      <c r="C518" s="88" t="s">
        <v>758</v>
      </c>
      <c r="D518" s="49" t="s">
        <v>705</v>
      </c>
      <c r="E518" s="49">
        <v>0</v>
      </c>
      <c r="F518" s="49">
        <v>50</v>
      </c>
      <c r="G518" s="49">
        <v>50</v>
      </c>
      <c r="H518" s="49">
        <v>78110000</v>
      </c>
      <c r="I518" s="39">
        <v>234504</v>
      </c>
      <c r="J518" s="39">
        <f t="shared" si="18"/>
        <v>11725200</v>
      </c>
    </row>
    <row r="519" spans="1:10">
      <c r="A519" s="38">
        <f t="shared" si="19"/>
        <v>320</v>
      </c>
      <c r="B519" s="49">
        <v>64221</v>
      </c>
      <c r="C519" s="88" t="s">
        <v>759</v>
      </c>
      <c r="D519" s="49" t="s">
        <v>705</v>
      </c>
      <c r="E519" s="49">
        <v>0</v>
      </c>
      <c r="F519" s="49">
        <v>10</v>
      </c>
      <c r="G519" s="49">
        <v>10</v>
      </c>
      <c r="H519" s="49">
        <v>78110000</v>
      </c>
      <c r="I519" s="39">
        <v>234504</v>
      </c>
      <c r="J519" s="39">
        <f t="shared" si="18"/>
        <v>2345040</v>
      </c>
    </row>
    <row r="520" spans="1:10">
      <c r="A520" s="38">
        <f t="shared" si="19"/>
        <v>321</v>
      </c>
      <c r="B520" s="49">
        <v>64221</v>
      </c>
      <c r="C520" s="88" t="s">
        <v>760</v>
      </c>
      <c r="D520" s="49" t="s">
        <v>705</v>
      </c>
      <c r="E520" s="49">
        <v>0</v>
      </c>
      <c r="F520" s="49">
        <v>10</v>
      </c>
      <c r="G520" s="49">
        <v>10</v>
      </c>
      <c r="H520" s="49">
        <v>78110000</v>
      </c>
      <c r="I520" s="39">
        <v>234504</v>
      </c>
      <c r="J520" s="39">
        <f t="shared" si="18"/>
        <v>2345040</v>
      </c>
    </row>
    <row r="521" spans="1:10">
      <c r="A521" s="38">
        <f t="shared" si="19"/>
        <v>322</v>
      </c>
      <c r="B521" s="49">
        <v>64221</v>
      </c>
      <c r="C521" s="88" t="s">
        <v>761</v>
      </c>
      <c r="D521" s="49" t="s">
        <v>705</v>
      </c>
      <c r="E521" s="49">
        <v>0</v>
      </c>
      <c r="F521" s="49">
        <v>10</v>
      </c>
      <c r="G521" s="49">
        <v>10</v>
      </c>
      <c r="H521" s="49">
        <v>78110000</v>
      </c>
      <c r="I521" s="39">
        <v>234504</v>
      </c>
      <c r="J521" s="39">
        <f t="shared" si="18"/>
        <v>2345040</v>
      </c>
    </row>
    <row r="522" spans="1:10">
      <c r="A522" s="38">
        <f t="shared" si="19"/>
        <v>323</v>
      </c>
      <c r="B522" s="49">
        <v>64221</v>
      </c>
      <c r="C522" s="88" t="s">
        <v>762</v>
      </c>
      <c r="D522" s="49" t="s">
        <v>705</v>
      </c>
      <c r="E522" s="49">
        <v>0</v>
      </c>
      <c r="F522" s="49">
        <v>10</v>
      </c>
      <c r="G522" s="49">
        <v>10</v>
      </c>
      <c r="H522" s="49">
        <v>78110000</v>
      </c>
      <c r="I522" s="39">
        <v>234504</v>
      </c>
      <c r="J522" s="39">
        <f t="shared" si="18"/>
        <v>2345040</v>
      </c>
    </row>
    <row r="523" spans="1:10">
      <c r="A523" s="38">
        <f t="shared" si="19"/>
        <v>324</v>
      </c>
      <c r="B523" s="49">
        <v>64221</v>
      </c>
      <c r="C523" s="88" t="s">
        <v>763</v>
      </c>
      <c r="D523" s="49" t="s">
        <v>705</v>
      </c>
      <c r="E523" s="49">
        <v>0</v>
      </c>
      <c r="F523" s="49">
        <v>10</v>
      </c>
      <c r="G523" s="49">
        <v>10</v>
      </c>
      <c r="H523" s="49">
        <v>78110000</v>
      </c>
      <c r="I523" s="39">
        <v>234504</v>
      </c>
      <c r="J523" s="39">
        <f t="shared" si="18"/>
        <v>2345040</v>
      </c>
    </row>
    <row r="524" spans="1:10">
      <c r="A524" s="38">
        <f t="shared" si="19"/>
        <v>325</v>
      </c>
      <c r="B524" s="49">
        <v>64221</v>
      </c>
      <c r="C524" s="88" t="s">
        <v>764</v>
      </c>
      <c r="D524" s="49" t="s">
        <v>705</v>
      </c>
      <c r="E524" s="49">
        <v>0</v>
      </c>
      <c r="F524" s="49">
        <v>10</v>
      </c>
      <c r="G524" s="49">
        <v>10</v>
      </c>
      <c r="H524" s="49">
        <v>78110000</v>
      </c>
      <c r="I524" s="39">
        <v>234504</v>
      </c>
      <c r="J524" s="39">
        <f t="shared" si="18"/>
        <v>2345040</v>
      </c>
    </row>
    <row r="525" spans="1:10">
      <c r="A525" s="38">
        <f t="shared" si="19"/>
        <v>326</v>
      </c>
      <c r="B525" s="49">
        <v>64221</v>
      </c>
      <c r="C525" s="88" t="s">
        <v>765</v>
      </c>
      <c r="D525" s="49" t="s">
        <v>705</v>
      </c>
      <c r="E525" s="49">
        <v>0</v>
      </c>
      <c r="F525" s="49">
        <v>10</v>
      </c>
      <c r="G525" s="49">
        <v>10</v>
      </c>
      <c r="H525" s="49">
        <v>78110000</v>
      </c>
      <c r="I525" s="39">
        <v>234504</v>
      </c>
      <c r="J525" s="39">
        <f t="shared" si="18"/>
        <v>2345040</v>
      </c>
    </row>
    <row r="526" spans="1:10">
      <c r="A526" s="38">
        <f t="shared" si="19"/>
        <v>327</v>
      </c>
      <c r="B526" s="49">
        <v>64221</v>
      </c>
      <c r="C526" s="88" t="s">
        <v>766</v>
      </c>
      <c r="D526" s="49" t="s">
        <v>705</v>
      </c>
      <c r="E526" s="49">
        <v>0</v>
      </c>
      <c r="F526" s="49">
        <v>10</v>
      </c>
      <c r="G526" s="49">
        <v>10</v>
      </c>
      <c r="H526" s="49">
        <v>78110000</v>
      </c>
      <c r="I526" s="39">
        <v>234504</v>
      </c>
      <c r="J526" s="39">
        <f t="shared" si="18"/>
        <v>2345040</v>
      </c>
    </row>
    <row r="527" spans="1:10">
      <c r="A527" s="38">
        <f t="shared" si="19"/>
        <v>328</v>
      </c>
      <c r="B527" s="49">
        <v>64221</v>
      </c>
      <c r="C527" s="88" t="s">
        <v>767</v>
      </c>
      <c r="D527" s="49" t="s">
        <v>705</v>
      </c>
      <c r="E527" s="49">
        <v>0</v>
      </c>
      <c r="F527" s="49">
        <v>10</v>
      </c>
      <c r="G527" s="49">
        <v>10</v>
      </c>
      <c r="H527" s="49">
        <v>78110000</v>
      </c>
      <c r="I527" s="39">
        <v>234504</v>
      </c>
      <c r="J527" s="39">
        <f t="shared" ref="J527:J590" si="20">I527*F527</f>
        <v>2345040</v>
      </c>
    </row>
    <row r="528" spans="1:10">
      <c r="A528" s="38">
        <f t="shared" ref="A528:A591" si="21">A527+1</f>
        <v>329</v>
      </c>
      <c r="B528" s="49">
        <v>64221</v>
      </c>
      <c r="C528" s="88" t="s">
        <v>768</v>
      </c>
      <c r="D528" s="49" t="s">
        <v>705</v>
      </c>
      <c r="E528" s="49">
        <v>0</v>
      </c>
      <c r="F528" s="49">
        <v>10</v>
      </c>
      <c r="G528" s="49">
        <v>10</v>
      </c>
      <c r="H528" s="49">
        <v>78110000</v>
      </c>
      <c r="I528" s="39">
        <v>234504</v>
      </c>
      <c r="J528" s="39">
        <f t="shared" si="20"/>
        <v>2345040</v>
      </c>
    </row>
    <row r="529" spans="1:10">
      <c r="A529" s="38">
        <f t="shared" si="21"/>
        <v>330</v>
      </c>
      <c r="B529" s="49">
        <v>64221</v>
      </c>
      <c r="C529" s="88" t="s">
        <v>769</v>
      </c>
      <c r="D529" s="49" t="s">
        <v>705</v>
      </c>
      <c r="E529" s="49">
        <v>0</v>
      </c>
      <c r="F529" s="49">
        <v>10</v>
      </c>
      <c r="G529" s="49">
        <v>10</v>
      </c>
      <c r="H529" s="49">
        <v>78110000</v>
      </c>
      <c r="I529" s="39">
        <v>234504</v>
      </c>
      <c r="J529" s="39">
        <f t="shared" si="20"/>
        <v>2345040</v>
      </c>
    </row>
    <row r="530" spans="1:10">
      <c r="A530" s="38">
        <f t="shared" si="21"/>
        <v>331</v>
      </c>
      <c r="B530" s="49">
        <v>64221</v>
      </c>
      <c r="C530" s="88" t="s">
        <v>770</v>
      </c>
      <c r="D530" s="49" t="s">
        <v>705</v>
      </c>
      <c r="E530" s="49">
        <v>0</v>
      </c>
      <c r="F530" s="49">
        <v>20</v>
      </c>
      <c r="G530" s="49">
        <v>20</v>
      </c>
      <c r="H530" s="49">
        <v>78110000</v>
      </c>
      <c r="I530" s="39">
        <v>234504</v>
      </c>
      <c r="J530" s="39">
        <f t="shared" si="20"/>
        <v>4690080</v>
      </c>
    </row>
    <row r="531" spans="1:10">
      <c r="A531" s="38">
        <f t="shared" si="21"/>
        <v>332</v>
      </c>
      <c r="B531" s="49">
        <v>64221</v>
      </c>
      <c r="C531" s="88" t="s">
        <v>771</v>
      </c>
      <c r="D531" s="49" t="s">
        <v>705</v>
      </c>
      <c r="E531" s="49">
        <v>0</v>
      </c>
      <c r="F531" s="49">
        <v>10</v>
      </c>
      <c r="G531" s="49">
        <v>10</v>
      </c>
      <c r="H531" s="49">
        <v>78110000</v>
      </c>
      <c r="I531" s="39">
        <v>234504</v>
      </c>
      <c r="J531" s="39">
        <f t="shared" si="20"/>
        <v>2345040</v>
      </c>
    </row>
    <row r="532" spans="1:10">
      <c r="A532" s="38">
        <f t="shared" si="21"/>
        <v>333</v>
      </c>
      <c r="B532" s="49">
        <v>64221</v>
      </c>
      <c r="C532" s="88" t="s">
        <v>772</v>
      </c>
      <c r="D532" s="49" t="s">
        <v>705</v>
      </c>
      <c r="E532" s="49">
        <v>0</v>
      </c>
      <c r="F532" s="49">
        <v>10</v>
      </c>
      <c r="G532" s="49">
        <v>10</v>
      </c>
      <c r="H532" s="49">
        <v>78110000</v>
      </c>
      <c r="I532" s="39">
        <v>234504</v>
      </c>
      <c r="J532" s="39">
        <f t="shared" si="20"/>
        <v>2345040</v>
      </c>
    </row>
    <row r="533" spans="1:10">
      <c r="A533" s="38">
        <f t="shared" si="21"/>
        <v>334</v>
      </c>
      <c r="B533" s="49">
        <v>64221</v>
      </c>
      <c r="C533" s="88" t="s">
        <v>773</v>
      </c>
      <c r="D533" s="49" t="s">
        <v>705</v>
      </c>
      <c r="E533" s="49">
        <v>0</v>
      </c>
      <c r="F533" s="49">
        <v>10</v>
      </c>
      <c r="G533" s="49">
        <v>10</v>
      </c>
      <c r="H533" s="49">
        <v>78110000</v>
      </c>
      <c r="I533" s="39">
        <v>234504</v>
      </c>
      <c r="J533" s="39">
        <f t="shared" si="20"/>
        <v>2345040</v>
      </c>
    </row>
    <row r="534" spans="1:10">
      <c r="A534" s="38">
        <f t="shared" si="21"/>
        <v>335</v>
      </c>
      <c r="B534" s="49">
        <v>64221</v>
      </c>
      <c r="C534" s="88" t="s">
        <v>774</v>
      </c>
      <c r="D534" s="49" t="s">
        <v>705</v>
      </c>
      <c r="E534" s="49">
        <v>0</v>
      </c>
      <c r="F534" s="49">
        <v>10</v>
      </c>
      <c r="G534" s="49">
        <v>10</v>
      </c>
      <c r="H534" s="49">
        <v>78110000</v>
      </c>
      <c r="I534" s="39">
        <v>234504</v>
      </c>
      <c r="J534" s="39">
        <f t="shared" si="20"/>
        <v>2345040</v>
      </c>
    </row>
    <row r="535" spans="1:10">
      <c r="A535" s="38">
        <f t="shared" si="21"/>
        <v>336</v>
      </c>
      <c r="B535" s="49">
        <v>64221</v>
      </c>
      <c r="C535" s="88" t="s">
        <v>775</v>
      </c>
      <c r="D535" s="49" t="s">
        <v>705</v>
      </c>
      <c r="E535" s="49">
        <v>0</v>
      </c>
      <c r="F535" s="49">
        <v>10</v>
      </c>
      <c r="G535" s="49">
        <v>10</v>
      </c>
      <c r="H535" s="49">
        <v>78110000</v>
      </c>
      <c r="I535" s="39">
        <v>234504</v>
      </c>
      <c r="J535" s="39">
        <f t="shared" si="20"/>
        <v>2345040</v>
      </c>
    </row>
    <row r="536" spans="1:10">
      <c r="A536" s="38">
        <f t="shared" si="21"/>
        <v>337</v>
      </c>
      <c r="B536" s="49">
        <v>64221</v>
      </c>
      <c r="C536" s="88" t="s">
        <v>776</v>
      </c>
      <c r="D536" s="49" t="s">
        <v>705</v>
      </c>
      <c r="E536" s="49">
        <v>0</v>
      </c>
      <c r="F536" s="49">
        <v>10</v>
      </c>
      <c r="G536" s="49">
        <v>10</v>
      </c>
      <c r="H536" s="49">
        <v>78110000</v>
      </c>
      <c r="I536" s="39">
        <v>234504</v>
      </c>
      <c r="J536" s="39">
        <f t="shared" si="20"/>
        <v>2345040</v>
      </c>
    </row>
    <row r="537" spans="1:10" ht="27">
      <c r="A537" s="38">
        <f t="shared" si="21"/>
        <v>338</v>
      </c>
      <c r="B537" s="49">
        <v>64221</v>
      </c>
      <c r="C537" s="88" t="s">
        <v>777</v>
      </c>
      <c r="D537" s="49" t="s">
        <v>705</v>
      </c>
      <c r="E537" s="49">
        <v>0</v>
      </c>
      <c r="F537" s="49">
        <v>10</v>
      </c>
      <c r="G537" s="49">
        <v>10</v>
      </c>
      <c r="H537" s="49">
        <v>78110000</v>
      </c>
      <c r="I537" s="39">
        <v>234504</v>
      </c>
      <c r="J537" s="39">
        <f t="shared" si="20"/>
        <v>2345040</v>
      </c>
    </row>
    <row r="538" spans="1:10">
      <c r="A538" s="38">
        <f t="shared" si="21"/>
        <v>339</v>
      </c>
      <c r="B538" s="49">
        <v>64221</v>
      </c>
      <c r="C538" s="88" t="s">
        <v>778</v>
      </c>
      <c r="D538" s="49" t="s">
        <v>705</v>
      </c>
      <c r="E538" s="49">
        <v>0</v>
      </c>
      <c r="F538" s="49">
        <v>10</v>
      </c>
      <c r="G538" s="49">
        <v>10</v>
      </c>
      <c r="H538" s="49">
        <v>78110000</v>
      </c>
      <c r="I538" s="39">
        <v>234504</v>
      </c>
      <c r="J538" s="39">
        <f t="shared" si="20"/>
        <v>2345040</v>
      </c>
    </row>
    <row r="539" spans="1:10">
      <c r="A539" s="38">
        <f t="shared" si="21"/>
        <v>340</v>
      </c>
      <c r="B539" s="49">
        <v>64221</v>
      </c>
      <c r="C539" s="88" t="s">
        <v>779</v>
      </c>
      <c r="D539" s="49" t="s">
        <v>705</v>
      </c>
      <c r="E539" s="49">
        <v>0</v>
      </c>
      <c r="F539" s="49">
        <v>10</v>
      </c>
      <c r="G539" s="49">
        <v>10</v>
      </c>
      <c r="H539" s="49">
        <v>78110000</v>
      </c>
      <c r="I539" s="39">
        <v>234504</v>
      </c>
      <c r="J539" s="39">
        <f t="shared" si="20"/>
        <v>2345040</v>
      </c>
    </row>
    <row r="540" spans="1:10">
      <c r="A540" s="38">
        <f t="shared" si="21"/>
        <v>341</v>
      </c>
      <c r="B540" s="49">
        <v>64221</v>
      </c>
      <c r="C540" s="88" t="s">
        <v>780</v>
      </c>
      <c r="D540" s="49" t="s">
        <v>705</v>
      </c>
      <c r="E540" s="49">
        <v>0</v>
      </c>
      <c r="F540" s="49">
        <v>10</v>
      </c>
      <c r="G540" s="49">
        <v>10</v>
      </c>
      <c r="H540" s="49">
        <v>78110000</v>
      </c>
      <c r="I540" s="39">
        <v>234504</v>
      </c>
      <c r="J540" s="39">
        <f t="shared" si="20"/>
        <v>2345040</v>
      </c>
    </row>
    <row r="541" spans="1:10">
      <c r="A541" s="38">
        <f t="shared" si="21"/>
        <v>342</v>
      </c>
      <c r="B541" s="49">
        <v>64221</v>
      </c>
      <c r="C541" s="88" t="s">
        <v>781</v>
      </c>
      <c r="D541" s="49" t="s">
        <v>705</v>
      </c>
      <c r="E541" s="49">
        <v>0</v>
      </c>
      <c r="F541" s="49">
        <v>10</v>
      </c>
      <c r="G541" s="49">
        <v>10</v>
      </c>
      <c r="H541" s="49">
        <v>78110000</v>
      </c>
      <c r="I541" s="39">
        <v>234504</v>
      </c>
      <c r="J541" s="39">
        <f t="shared" si="20"/>
        <v>2345040</v>
      </c>
    </row>
    <row r="542" spans="1:10">
      <c r="A542" s="38">
        <f t="shared" si="21"/>
        <v>343</v>
      </c>
      <c r="B542" s="49">
        <v>64221</v>
      </c>
      <c r="C542" s="88" t="s">
        <v>782</v>
      </c>
      <c r="D542" s="49" t="s">
        <v>705</v>
      </c>
      <c r="E542" s="49">
        <v>0</v>
      </c>
      <c r="F542" s="49">
        <v>10</v>
      </c>
      <c r="G542" s="49">
        <v>10</v>
      </c>
      <c r="H542" s="49">
        <v>78110000</v>
      </c>
      <c r="I542" s="39">
        <v>234504</v>
      </c>
      <c r="J542" s="39">
        <f t="shared" si="20"/>
        <v>2345040</v>
      </c>
    </row>
    <row r="543" spans="1:10">
      <c r="A543" s="38">
        <f t="shared" si="21"/>
        <v>344</v>
      </c>
      <c r="B543" s="49">
        <v>64221</v>
      </c>
      <c r="C543" s="88" t="s">
        <v>783</v>
      </c>
      <c r="D543" s="49" t="s">
        <v>705</v>
      </c>
      <c r="E543" s="49">
        <v>0</v>
      </c>
      <c r="F543" s="49">
        <v>10</v>
      </c>
      <c r="G543" s="49">
        <v>10</v>
      </c>
      <c r="H543" s="49">
        <v>78110000</v>
      </c>
      <c r="I543" s="39">
        <v>234504</v>
      </c>
      <c r="J543" s="39">
        <f t="shared" si="20"/>
        <v>2345040</v>
      </c>
    </row>
    <row r="544" spans="1:10">
      <c r="A544" s="38">
        <f t="shared" si="21"/>
        <v>345</v>
      </c>
      <c r="B544" s="49">
        <v>64221</v>
      </c>
      <c r="C544" s="88" t="s">
        <v>784</v>
      </c>
      <c r="D544" s="49" t="s">
        <v>705</v>
      </c>
      <c r="E544" s="49">
        <v>0</v>
      </c>
      <c r="F544" s="49">
        <v>10</v>
      </c>
      <c r="G544" s="49">
        <v>10</v>
      </c>
      <c r="H544" s="49">
        <v>78110000</v>
      </c>
      <c r="I544" s="39">
        <v>234504</v>
      </c>
      <c r="J544" s="39">
        <f t="shared" si="20"/>
        <v>2345040</v>
      </c>
    </row>
    <row r="545" spans="1:10">
      <c r="A545" s="38">
        <f t="shared" si="21"/>
        <v>346</v>
      </c>
      <c r="B545" s="49">
        <v>64221</v>
      </c>
      <c r="C545" s="88" t="s">
        <v>785</v>
      </c>
      <c r="D545" s="49" t="s">
        <v>705</v>
      </c>
      <c r="E545" s="49">
        <v>0</v>
      </c>
      <c r="F545" s="49">
        <v>10</v>
      </c>
      <c r="G545" s="49">
        <v>10</v>
      </c>
      <c r="H545" s="49">
        <v>78110000</v>
      </c>
      <c r="I545" s="39">
        <v>234504</v>
      </c>
      <c r="J545" s="39">
        <f t="shared" si="20"/>
        <v>2345040</v>
      </c>
    </row>
    <row r="546" spans="1:10">
      <c r="A546" s="38">
        <f t="shared" si="21"/>
        <v>347</v>
      </c>
      <c r="B546" s="49">
        <v>64221</v>
      </c>
      <c r="C546" s="88" t="s">
        <v>786</v>
      </c>
      <c r="D546" s="49" t="s">
        <v>705</v>
      </c>
      <c r="E546" s="49">
        <v>0</v>
      </c>
      <c r="F546" s="49">
        <v>10</v>
      </c>
      <c r="G546" s="49">
        <v>10</v>
      </c>
      <c r="H546" s="49">
        <v>78110000</v>
      </c>
      <c r="I546" s="39">
        <v>234504</v>
      </c>
      <c r="J546" s="39">
        <f t="shared" si="20"/>
        <v>2345040</v>
      </c>
    </row>
    <row r="547" spans="1:10">
      <c r="A547" s="38">
        <f t="shared" si="21"/>
        <v>348</v>
      </c>
      <c r="B547" s="49">
        <v>64221</v>
      </c>
      <c r="C547" s="88" t="s">
        <v>787</v>
      </c>
      <c r="D547" s="49" t="s">
        <v>705</v>
      </c>
      <c r="E547" s="49">
        <v>0</v>
      </c>
      <c r="F547" s="49">
        <v>10</v>
      </c>
      <c r="G547" s="49">
        <v>10</v>
      </c>
      <c r="H547" s="49">
        <v>78110000</v>
      </c>
      <c r="I547" s="39">
        <v>234504</v>
      </c>
      <c r="J547" s="39">
        <f t="shared" si="20"/>
        <v>2345040</v>
      </c>
    </row>
    <row r="548" spans="1:10">
      <c r="A548" s="38">
        <f t="shared" si="21"/>
        <v>349</v>
      </c>
      <c r="B548" s="49">
        <v>64221</v>
      </c>
      <c r="C548" s="88" t="s">
        <v>788</v>
      </c>
      <c r="D548" s="49" t="s">
        <v>705</v>
      </c>
      <c r="E548" s="49">
        <v>0</v>
      </c>
      <c r="F548" s="49">
        <v>10</v>
      </c>
      <c r="G548" s="49">
        <v>10</v>
      </c>
      <c r="H548" s="49">
        <v>78110000</v>
      </c>
      <c r="I548" s="39">
        <v>234504</v>
      </c>
      <c r="J548" s="39">
        <f t="shared" si="20"/>
        <v>2345040</v>
      </c>
    </row>
    <row r="549" spans="1:10">
      <c r="A549" s="38">
        <f t="shared" si="21"/>
        <v>350</v>
      </c>
      <c r="B549" s="49">
        <v>64221</v>
      </c>
      <c r="C549" s="88" t="s">
        <v>789</v>
      </c>
      <c r="D549" s="49" t="s">
        <v>705</v>
      </c>
      <c r="E549" s="49">
        <v>0</v>
      </c>
      <c r="F549" s="49">
        <v>10</v>
      </c>
      <c r="G549" s="49">
        <v>10</v>
      </c>
      <c r="H549" s="49">
        <v>78110000</v>
      </c>
      <c r="I549" s="39">
        <v>234504</v>
      </c>
      <c r="J549" s="39">
        <f t="shared" si="20"/>
        <v>2345040</v>
      </c>
    </row>
    <row r="550" spans="1:10">
      <c r="A550" s="38">
        <f t="shared" si="21"/>
        <v>351</v>
      </c>
      <c r="B550" s="49">
        <v>64221</v>
      </c>
      <c r="C550" s="88" t="s">
        <v>790</v>
      </c>
      <c r="D550" s="49" t="s">
        <v>705</v>
      </c>
      <c r="E550" s="49">
        <v>0</v>
      </c>
      <c r="F550" s="49">
        <v>10</v>
      </c>
      <c r="G550" s="49">
        <v>10</v>
      </c>
      <c r="H550" s="49">
        <v>78110000</v>
      </c>
      <c r="I550" s="39">
        <v>234504</v>
      </c>
      <c r="J550" s="39">
        <f t="shared" si="20"/>
        <v>2345040</v>
      </c>
    </row>
    <row r="551" spans="1:10">
      <c r="A551" s="38">
        <f t="shared" si="21"/>
        <v>352</v>
      </c>
      <c r="B551" s="49">
        <v>64221</v>
      </c>
      <c r="C551" s="88" t="s">
        <v>791</v>
      </c>
      <c r="D551" s="49" t="s">
        <v>705</v>
      </c>
      <c r="E551" s="49">
        <v>0</v>
      </c>
      <c r="F551" s="49">
        <v>10</v>
      </c>
      <c r="G551" s="49">
        <v>10</v>
      </c>
      <c r="H551" s="49">
        <v>78110000</v>
      </c>
      <c r="I551" s="39">
        <v>234504</v>
      </c>
      <c r="J551" s="39">
        <f t="shared" si="20"/>
        <v>2345040</v>
      </c>
    </row>
    <row r="552" spans="1:10">
      <c r="A552" s="38">
        <f t="shared" si="21"/>
        <v>353</v>
      </c>
      <c r="B552" s="49">
        <v>64221</v>
      </c>
      <c r="C552" s="88" t="s">
        <v>792</v>
      </c>
      <c r="D552" s="49" t="s">
        <v>705</v>
      </c>
      <c r="E552" s="49">
        <v>0</v>
      </c>
      <c r="F552" s="49">
        <v>10</v>
      </c>
      <c r="G552" s="49">
        <v>10</v>
      </c>
      <c r="H552" s="49">
        <v>78110000</v>
      </c>
      <c r="I552" s="39">
        <v>234504</v>
      </c>
      <c r="J552" s="39">
        <f t="shared" si="20"/>
        <v>2345040</v>
      </c>
    </row>
    <row r="553" spans="1:10">
      <c r="A553" s="38">
        <f t="shared" si="21"/>
        <v>354</v>
      </c>
      <c r="B553" s="49">
        <v>64221</v>
      </c>
      <c r="C553" s="88" t="s">
        <v>793</v>
      </c>
      <c r="D553" s="49" t="s">
        <v>705</v>
      </c>
      <c r="E553" s="49">
        <v>0</v>
      </c>
      <c r="F553" s="49">
        <v>10</v>
      </c>
      <c r="G553" s="49">
        <v>10</v>
      </c>
      <c r="H553" s="49">
        <v>78110000</v>
      </c>
      <c r="I553" s="39">
        <v>234504</v>
      </c>
      <c r="J553" s="39">
        <f t="shared" si="20"/>
        <v>2345040</v>
      </c>
    </row>
    <row r="554" spans="1:10">
      <c r="A554" s="38">
        <f t="shared" si="21"/>
        <v>355</v>
      </c>
      <c r="B554" s="49">
        <v>64221</v>
      </c>
      <c r="C554" s="88" t="s">
        <v>794</v>
      </c>
      <c r="D554" s="49" t="s">
        <v>705</v>
      </c>
      <c r="E554" s="49">
        <v>0</v>
      </c>
      <c r="F554" s="49">
        <v>10</v>
      </c>
      <c r="G554" s="49">
        <v>10</v>
      </c>
      <c r="H554" s="49">
        <v>78110000</v>
      </c>
      <c r="I554" s="39">
        <v>234504</v>
      </c>
      <c r="J554" s="39">
        <f t="shared" si="20"/>
        <v>2345040</v>
      </c>
    </row>
    <row r="555" spans="1:10">
      <c r="A555" s="38">
        <f t="shared" si="21"/>
        <v>356</v>
      </c>
      <c r="B555" s="49">
        <v>64221</v>
      </c>
      <c r="C555" s="88" t="s">
        <v>795</v>
      </c>
      <c r="D555" s="49" t="s">
        <v>705</v>
      </c>
      <c r="E555" s="49">
        <v>0</v>
      </c>
      <c r="F555" s="49">
        <v>10</v>
      </c>
      <c r="G555" s="49">
        <v>10</v>
      </c>
      <c r="H555" s="49">
        <v>78110000</v>
      </c>
      <c r="I555" s="39">
        <v>234504</v>
      </c>
      <c r="J555" s="39">
        <f t="shared" si="20"/>
        <v>2345040</v>
      </c>
    </row>
    <row r="556" spans="1:10">
      <c r="A556" s="38">
        <f t="shared" si="21"/>
        <v>357</v>
      </c>
      <c r="B556" s="49">
        <v>64221</v>
      </c>
      <c r="C556" s="88" t="s">
        <v>796</v>
      </c>
      <c r="D556" s="49" t="s">
        <v>705</v>
      </c>
      <c r="E556" s="49">
        <v>0</v>
      </c>
      <c r="F556" s="49">
        <v>10</v>
      </c>
      <c r="G556" s="49">
        <v>10</v>
      </c>
      <c r="H556" s="49">
        <v>78110000</v>
      </c>
      <c r="I556" s="39">
        <v>234504</v>
      </c>
      <c r="J556" s="39">
        <f t="shared" si="20"/>
        <v>2345040</v>
      </c>
    </row>
    <row r="557" spans="1:10">
      <c r="A557" s="38">
        <f t="shared" si="21"/>
        <v>358</v>
      </c>
      <c r="B557" s="49">
        <v>64221</v>
      </c>
      <c r="C557" s="88" t="s">
        <v>797</v>
      </c>
      <c r="D557" s="49" t="s">
        <v>705</v>
      </c>
      <c r="E557" s="49">
        <v>0</v>
      </c>
      <c r="F557" s="49">
        <v>10</v>
      </c>
      <c r="G557" s="49">
        <v>10</v>
      </c>
      <c r="H557" s="49">
        <v>78110000</v>
      </c>
      <c r="I557" s="39">
        <v>234504</v>
      </c>
      <c r="J557" s="39">
        <f t="shared" si="20"/>
        <v>2345040</v>
      </c>
    </row>
    <row r="558" spans="1:10">
      <c r="A558" s="38">
        <f t="shared" si="21"/>
        <v>359</v>
      </c>
      <c r="B558" s="49">
        <v>64221</v>
      </c>
      <c r="C558" s="88" t="s">
        <v>798</v>
      </c>
      <c r="D558" s="49" t="s">
        <v>705</v>
      </c>
      <c r="E558" s="49">
        <v>0</v>
      </c>
      <c r="F558" s="49">
        <v>10</v>
      </c>
      <c r="G558" s="49">
        <v>10</v>
      </c>
      <c r="H558" s="49">
        <v>78110000</v>
      </c>
      <c r="I558" s="39">
        <v>234504</v>
      </c>
      <c r="J558" s="39">
        <f t="shared" si="20"/>
        <v>2345040</v>
      </c>
    </row>
    <row r="559" spans="1:10">
      <c r="A559" s="38">
        <f t="shared" si="21"/>
        <v>360</v>
      </c>
      <c r="B559" s="49">
        <v>64221</v>
      </c>
      <c r="C559" s="88" t="s">
        <v>799</v>
      </c>
      <c r="D559" s="49" t="s">
        <v>705</v>
      </c>
      <c r="E559" s="49">
        <v>0</v>
      </c>
      <c r="F559" s="49">
        <v>10</v>
      </c>
      <c r="G559" s="49">
        <v>10</v>
      </c>
      <c r="H559" s="49">
        <v>78110000</v>
      </c>
      <c r="I559" s="39">
        <v>234504</v>
      </c>
      <c r="J559" s="39">
        <f t="shared" si="20"/>
        <v>2345040</v>
      </c>
    </row>
    <row r="560" spans="1:10">
      <c r="A560" s="38">
        <f t="shared" si="21"/>
        <v>361</v>
      </c>
      <c r="B560" s="49">
        <v>64221</v>
      </c>
      <c r="C560" s="88" t="s">
        <v>800</v>
      </c>
      <c r="D560" s="49" t="s">
        <v>705</v>
      </c>
      <c r="E560" s="49">
        <v>0</v>
      </c>
      <c r="F560" s="49">
        <v>10</v>
      </c>
      <c r="G560" s="49">
        <v>10</v>
      </c>
      <c r="H560" s="49">
        <v>78110000</v>
      </c>
      <c r="I560" s="39">
        <v>234504</v>
      </c>
      <c r="J560" s="39">
        <f t="shared" si="20"/>
        <v>2345040</v>
      </c>
    </row>
    <row r="561" spans="1:10">
      <c r="A561" s="38">
        <f t="shared" si="21"/>
        <v>362</v>
      </c>
      <c r="B561" s="49">
        <v>64221</v>
      </c>
      <c r="C561" s="88" t="s">
        <v>801</v>
      </c>
      <c r="D561" s="49" t="s">
        <v>705</v>
      </c>
      <c r="E561" s="49">
        <v>0</v>
      </c>
      <c r="F561" s="49">
        <v>10</v>
      </c>
      <c r="G561" s="49">
        <v>10</v>
      </c>
      <c r="H561" s="49">
        <v>78110000</v>
      </c>
      <c r="I561" s="39">
        <v>234504</v>
      </c>
      <c r="J561" s="39">
        <f t="shared" si="20"/>
        <v>2345040</v>
      </c>
    </row>
    <row r="562" spans="1:10">
      <c r="A562" s="38">
        <f t="shared" si="21"/>
        <v>363</v>
      </c>
      <c r="B562" s="49">
        <v>64221</v>
      </c>
      <c r="C562" s="88" t="s">
        <v>802</v>
      </c>
      <c r="D562" s="49" t="s">
        <v>705</v>
      </c>
      <c r="E562" s="49">
        <v>0</v>
      </c>
      <c r="F562" s="49">
        <v>10</v>
      </c>
      <c r="G562" s="49">
        <v>10</v>
      </c>
      <c r="H562" s="49">
        <v>78110000</v>
      </c>
      <c r="I562" s="39">
        <v>234504</v>
      </c>
      <c r="J562" s="39">
        <f t="shared" si="20"/>
        <v>2345040</v>
      </c>
    </row>
    <row r="563" spans="1:10">
      <c r="A563" s="38">
        <f t="shared" si="21"/>
        <v>364</v>
      </c>
      <c r="B563" s="49">
        <v>64221</v>
      </c>
      <c r="C563" s="88" t="s">
        <v>803</v>
      </c>
      <c r="D563" s="49" t="s">
        <v>705</v>
      </c>
      <c r="E563" s="49">
        <v>0</v>
      </c>
      <c r="F563" s="49">
        <v>10</v>
      </c>
      <c r="G563" s="49">
        <v>10</v>
      </c>
      <c r="H563" s="49">
        <v>78110000</v>
      </c>
      <c r="I563" s="39">
        <v>234504</v>
      </c>
      <c r="J563" s="39">
        <f t="shared" si="20"/>
        <v>2345040</v>
      </c>
    </row>
    <row r="564" spans="1:10">
      <c r="A564" s="38">
        <f t="shared" si="21"/>
        <v>365</v>
      </c>
      <c r="B564" s="49">
        <v>64221</v>
      </c>
      <c r="C564" s="88" t="s">
        <v>804</v>
      </c>
      <c r="D564" s="49" t="s">
        <v>705</v>
      </c>
      <c r="E564" s="49">
        <v>0</v>
      </c>
      <c r="F564" s="49">
        <v>10</v>
      </c>
      <c r="G564" s="49">
        <v>10</v>
      </c>
      <c r="H564" s="49">
        <v>78110000</v>
      </c>
      <c r="I564" s="39">
        <v>234504</v>
      </c>
      <c r="J564" s="39">
        <f t="shared" si="20"/>
        <v>2345040</v>
      </c>
    </row>
    <row r="565" spans="1:10">
      <c r="A565" s="38">
        <f t="shared" si="21"/>
        <v>366</v>
      </c>
      <c r="B565" s="49">
        <v>64221</v>
      </c>
      <c r="C565" s="88" t="s">
        <v>805</v>
      </c>
      <c r="D565" s="49" t="s">
        <v>705</v>
      </c>
      <c r="E565" s="49">
        <v>0</v>
      </c>
      <c r="F565" s="49">
        <v>10</v>
      </c>
      <c r="G565" s="49">
        <v>10</v>
      </c>
      <c r="H565" s="49">
        <v>78110000</v>
      </c>
      <c r="I565" s="39">
        <v>234504</v>
      </c>
      <c r="J565" s="39">
        <f t="shared" si="20"/>
        <v>2345040</v>
      </c>
    </row>
    <row r="566" spans="1:10">
      <c r="A566" s="38">
        <f t="shared" si="21"/>
        <v>367</v>
      </c>
      <c r="B566" s="49">
        <v>64221</v>
      </c>
      <c r="C566" s="88" t="s">
        <v>806</v>
      </c>
      <c r="D566" s="49" t="s">
        <v>705</v>
      </c>
      <c r="E566" s="49">
        <v>0</v>
      </c>
      <c r="F566" s="49">
        <v>10</v>
      </c>
      <c r="G566" s="49">
        <v>10</v>
      </c>
      <c r="H566" s="49">
        <v>78110000</v>
      </c>
      <c r="I566" s="39">
        <v>234504</v>
      </c>
      <c r="J566" s="39">
        <f t="shared" si="20"/>
        <v>2345040</v>
      </c>
    </row>
    <row r="567" spans="1:10">
      <c r="A567" s="38">
        <f t="shared" si="21"/>
        <v>368</v>
      </c>
      <c r="B567" s="49">
        <v>64221</v>
      </c>
      <c r="C567" s="88" t="s">
        <v>807</v>
      </c>
      <c r="D567" s="49" t="s">
        <v>705</v>
      </c>
      <c r="E567" s="49">
        <v>0</v>
      </c>
      <c r="F567" s="49">
        <v>10</v>
      </c>
      <c r="G567" s="49">
        <v>10</v>
      </c>
      <c r="H567" s="49">
        <v>78110000</v>
      </c>
      <c r="I567" s="39">
        <v>234504</v>
      </c>
      <c r="J567" s="39">
        <f t="shared" si="20"/>
        <v>2345040</v>
      </c>
    </row>
    <row r="568" spans="1:10">
      <c r="A568" s="38">
        <f t="shared" si="21"/>
        <v>369</v>
      </c>
      <c r="B568" s="49">
        <v>64221</v>
      </c>
      <c r="C568" s="88" t="s">
        <v>808</v>
      </c>
      <c r="D568" s="49" t="s">
        <v>705</v>
      </c>
      <c r="E568" s="49">
        <v>0</v>
      </c>
      <c r="F568" s="49">
        <v>10</v>
      </c>
      <c r="G568" s="49">
        <v>10</v>
      </c>
      <c r="H568" s="49">
        <v>78110000</v>
      </c>
      <c r="I568" s="39">
        <v>234504</v>
      </c>
      <c r="J568" s="39">
        <f t="shared" si="20"/>
        <v>2345040</v>
      </c>
    </row>
    <row r="569" spans="1:10">
      <c r="A569" s="38">
        <f t="shared" si="21"/>
        <v>370</v>
      </c>
      <c r="B569" s="49">
        <v>64221</v>
      </c>
      <c r="C569" s="88" t="s">
        <v>809</v>
      </c>
      <c r="D569" s="49" t="s">
        <v>705</v>
      </c>
      <c r="E569" s="49">
        <v>0</v>
      </c>
      <c r="F569" s="49">
        <v>10</v>
      </c>
      <c r="G569" s="49">
        <v>10</v>
      </c>
      <c r="H569" s="49">
        <v>78110000</v>
      </c>
      <c r="I569" s="39">
        <v>234504</v>
      </c>
      <c r="J569" s="39">
        <f t="shared" si="20"/>
        <v>2345040</v>
      </c>
    </row>
    <row r="570" spans="1:10">
      <c r="A570" s="38">
        <f t="shared" si="21"/>
        <v>371</v>
      </c>
      <c r="B570" s="49">
        <v>64221</v>
      </c>
      <c r="C570" s="88" t="s">
        <v>810</v>
      </c>
      <c r="D570" s="49" t="s">
        <v>705</v>
      </c>
      <c r="E570" s="49">
        <v>0</v>
      </c>
      <c r="F570" s="49">
        <v>10</v>
      </c>
      <c r="G570" s="49">
        <v>10</v>
      </c>
      <c r="H570" s="49">
        <v>78110000</v>
      </c>
      <c r="I570" s="39">
        <v>234504</v>
      </c>
      <c r="J570" s="39">
        <f t="shared" si="20"/>
        <v>2345040</v>
      </c>
    </row>
    <row r="571" spans="1:10">
      <c r="A571" s="38">
        <f t="shared" si="21"/>
        <v>372</v>
      </c>
      <c r="B571" s="49">
        <v>64221</v>
      </c>
      <c r="C571" s="88" t="s">
        <v>811</v>
      </c>
      <c r="D571" s="49" t="s">
        <v>705</v>
      </c>
      <c r="E571" s="49">
        <v>0</v>
      </c>
      <c r="F571" s="49">
        <v>10</v>
      </c>
      <c r="G571" s="49">
        <v>10</v>
      </c>
      <c r="H571" s="49">
        <v>78110000</v>
      </c>
      <c r="I571" s="39">
        <v>234504</v>
      </c>
      <c r="J571" s="39">
        <f t="shared" si="20"/>
        <v>2345040</v>
      </c>
    </row>
    <row r="572" spans="1:10">
      <c r="A572" s="38">
        <f t="shared" si="21"/>
        <v>373</v>
      </c>
      <c r="B572" s="49">
        <v>64221</v>
      </c>
      <c r="C572" s="88" t="s">
        <v>812</v>
      </c>
      <c r="D572" s="49" t="s">
        <v>705</v>
      </c>
      <c r="E572" s="49">
        <v>0</v>
      </c>
      <c r="F572" s="49">
        <v>10</v>
      </c>
      <c r="G572" s="49">
        <v>10</v>
      </c>
      <c r="H572" s="49">
        <v>78110000</v>
      </c>
      <c r="I572" s="39">
        <v>234504</v>
      </c>
      <c r="J572" s="39">
        <f t="shared" si="20"/>
        <v>2345040</v>
      </c>
    </row>
    <row r="573" spans="1:10">
      <c r="A573" s="38">
        <f t="shared" si="21"/>
        <v>374</v>
      </c>
      <c r="B573" s="49">
        <v>64221</v>
      </c>
      <c r="C573" s="88" t="s">
        <v>813</v>
      </c>
      <c r="D573" s="49" t="s">
        <v>705</v>
      </c>
      <c r="E573" s="49">
        <v>0</v>
      </c>
      <c r="F573" s="49">
        <v>10</v>
      </c>
      <c r="G573" s="49">
        <v>10</v>
      </c>
      <c r="H573" s="49">
        <v>78110000</v>
      </c>
      <c r="I573" s="39">
        <v>234504</v>
      </c>
      <c r="J573" s="39">
        <f t="shared" si="20"/>
        <v>2345040</v>
      </c>
    </row>
    <row r="574" spans="1:10">
      <c r="A574" s="38">
        <f t="shared" si="21"/>
        <v>375</v>
      </c>
      <c r="B574" s="49">
        <v>64221</v>
      </c>
      <c r="C574" s="88" t="s">
        <v>814</v>
      </c>
      <c r="D574" s="49" t="s">
        <v>705</v>
      </c>
      <c r="E574" s="49">
        <v>0</v>
      </c>
      <c r="F574" s="49">
        <v>10</v>
      </c>
      <c r="G574" s="49">
        <v>10</v>
      </c>
      <c r="H574" s="49">
        <v>78110000</v>
      </c>
      <c r="I574" s="39">
        <v>234504</v>
      </c>
      <c r="J574" s="39">
        <f t="shared" si="20"/>
        <v>2345040</v>
      </c>
    </row>
    <row r="575" spans="1:10">
      <c r="A575" s="38">
        <f t="shared" si="21"/>
        <v>376</v>
      </c>
      <c r="B575" s="49">
        <v>64221</v>
      </c>
      <c r="C575" s="88" t="s">
        <v>815</v>
      </c>
      <c r="D575" s="49" t="s">
        <v>705</v>
      </c>
      <c r="E575" s="49">
        <v>0</v>
      </c>
      <c r="F575" s="49">
        <v>10</v>
      </c>
      <c r="G575" s="49">
        <v>10</v>
      </c>
      <c r="H575" s="49">
        <v>78110000</v>
      </c>
      <c r="I575" s="39">
        <v>234504</v>
      </c>
      <c r="J575" s="39">
        <f t="shared" si="20"/>
        <v>2345040</v>
      </c>
    </row>
    <row r="576" spans="1:10">
      <c r="A576" s="38">
        <f t="shared" si="21"/>
        <v>377</v>
      </c>
      <c r="B576" s="49">
        <v>64221</v>
      </c>
      <c r="C576" s="88" t="s">
        <v>816</v>
      </c>
      <c r="D576" s="49" t="s">
        <v>705</v>
      </c>
      <c r="E576" s="49">
        <v>0</v>
      </c>
      <c r="F576" s="49">
        <v>50</v>
      </c>
      <c r="G576" s="49">
        <v>50</v>
      </c>
      <c r="H576" s="49">
        <v>78110000</v>
      </c>
      <c r="I576" s="39">
        <v>234504</v>
      </c>
      <c r="J576" s="39">
        <f t="shared" si="20"/>
        <v>11725200</v>
      </c>
    </row>
    <row r="577" spans="1:10">
      <c r="A577" s="38">
        <f t="shared" si="21"/>
        <v>378</v>
      </c>
      <c r="B577" s="49">
        <v>64221</v>
      </c>
      <c r="C577" s="88" t="s">
        <v>817</v>
      </c>
      <c r="D577" s="49" t="s">
        <v>705</v>
      </c>
      <c r="E577" s="49">
        <v>0</v>
      </c>
      <c r="F577" s="49">
        <v>10</v>
      </c>
      <c r="G577" s="49">
        <v>10</v>
      </c>
      <c r="H577" s="49">
        <v>78110000</v>
      </c>
      <c r="I577" s="39">
        <v>234504</v>
      </c>
      <c r="J577" s="39">
        <f t="shared" si="20"/>
        <v>2345040</v>
      </c>
    </row>
    <row r="578" spans="1:10">
      <c r="A578" s="38">
        <f t="shared" si="21"/>
        <v>379</v>
      </c>
      <c r="B578" s="49">
        <v>64221</v>
      </c>
      <c r="C578" s="88" t="s">
        <v>818</v>
      </c>
      <c r="D578" s="49" t="s">
        <v>705</v>
      </c>
      <c r="E578" s="49">
        <v>0</v>
      </c>
      <c r="F578" s="49">
        <v>50</v>
      </c>
      <c r="G578" s="49">
        <v>50</v>
      </c>
      <c r="H578" s="49">
        <v>78110000</v>
      </c>
      <c r="I578" s="39">
        <v>234504</v>
      </c>
      <c r="J578" s="39">
        <f t="shared" si="20"/>
        <v>11725200</v>
      </c>
    </row>
    <row r="579" spans="1:10">
      <c r="A579" s="38">
        <f t="shared" si="21"/>
        <v>380</v>
      </c>
      <c r="B579" s="49">
        <v>64221</v>
      </c>
      <c r="C579" s="88" t="s">
        <v>819</v>
      </c>
      <c r="D579" s="49" t="s">
        <v>705</v>
      </c>
      <c r="E579" s="49">
        <v>0</v>
      </c>
      <c r="F579" s="49">
        <v>30</v>
      </c>
      <c r="G579" s="49">
        <v>30</v>
      </c>
      <c r="H579" s="49">
        <v>78110000</v>
      </c>
      <c r="I579" s="39">
        <v>234504</v>
      </c>
      <c r="J579" s="39">
        <f t="shared" si="20"/>
        <v>7035120</v>
      </c>
    </row>
    <row r="580" spans="1:10">
      <c r="A580" s="38">
        <f t="shared" si="21"/>
        <v>381</v>
      </c>
      <c r="B580" s="49">
        <v>64221</v>
      </c>
      <c r="C580" s="88" t="s">
        <v>820</v>
      </c>
      <c r="D580" s="49" t="s">
        <v>705</v>
      </c>
      <c r="E580" s="49">
        <v>0</v>
      </c>
      <c r="F580" s="49">
        <v>10</v>
      </c>
      <c r="G580" s="49">
        <v>10</v>
      </c>
      <c r="H580" s="49">
        <v>78110000</v>
      </c>
      <c r="I580" s="39">
        <v>234504</v>
      </c>
      <c r="J580" s="39">
        <f t="shared" si="20"/>
        <v>2345040</v>
      </c>
    </row>
    <row r="581" spans="1:10">
      <c r="A581" s="38">
        <f t="shared" si="21"/>
        <v>382</v>
      </c>
      <c r="B581" s="49">
        <v>64221</v>
      </c>
      <c r="C581" s="88" t="s">
        <v>821</v>
      </c>
      <c r="D581" s="49" t="s">
        <v>705</v>
      </c>
      <c r="E581" s="49">
        <v>0</v>
      </c>
      <c r="F581" s="49">
        <v>10</v>
      </c>
      <c r="G581" s="49">
        <v>10</v>
      </c>
      <c r="H581" s="49">
        <v>78110000</v>
      </c>
      <c r="I581" s="39">
        <v>234504</v>
      </c>
      <c r="J581" s="39">
        <f t="shared" si="20"/>
        <v>2345040</v>
      </c>
    </row>
    <row r="582" spans="1:10">
      <c r="A582" s="38">
        <f t="shared" si="21"/>
        <v>383</v>
      </c>
      <c r="B582" s="49">
        <v>64221</v>
      </c>
      <c r="C582" s="88" t="s">
        <v>822</v>
      </c>
      <c r="D582" s="49" t="s">
        <v>705</v>
      </c>
      <c r="E582" s="49">
        <v>0</v>
      </c>
      <c r="F582" s="49">
        <v>50</v>
      </c>
      <c r="G582" s="49">
        <v>50</v>
      </c>
      <c r="H582" s="49">
        <v>78110000</v>
      </c>
      <c r="I582" s="39">
        <v>234504</v>
      </c>
      <c r="J582" s="39">
        <f t="shared" si="20"/>
        <v>11725200</v>
      </c>
    </row>
    <row r="583" spans="1:10">
      <c r="A583" s="38">
        <f t="shared" si="21"/>
        <v>384</v>
      </c>
      <c r="B583" s="49">
        <v>64221</v>
      </c>
      <c r="C583" s="88" t="s">
        <v>823</v>
      </c>
      <c r="D583" s="49" t="s">
        <v>705</v>
      </c>
      <c r="E583" s="49">
        <v>0</v>
      </c>
      <c r="F583" s="49">
        <v>200</v>
      </c>
      <c r="G583" s="49">
        <v>200</v>
      </c>
      <c r="H583" s="49">
        <v>78110000</v>
      </c>
      <c r="I583" s="39">
        <v>234504</v>
      </c>
      <c r="J583" s="39">
        <f t="shared" si="20"/>
        <v>46900800</v>
      </c>
    </row>
    <row r="584" spans="1:10">
      <c r="A584" s="38">
        <f t="shared" si="21"/>
        <v>385</v>
      </c>
      <c r="B584" s="49">
        <v>64221</v>
      </c>
      <c r="C584" s="88" t="s">
        <v>824</v>
      </c>
      <c r="D584" s="49" t="s">
        <v>705</v>
      </c>
      <c r="E584" s="49">
        <v>0</v>
      </c>
      <c r="F584" s="49">
        <v>10</v>
      </c>
      <c r="G584" s="49">
        <v>10</v>
      </c>
      <c r="H584" s="49">
        <v>78110000</v>
      </c>
      <c r="I584" s="39">
        <v>234504</v>
      </c>
      <c r="J584" s="39">
        <f t="shared" si="20"/>
        <v>2345040</v>
      </c>
    </row>
    <row r="585" spans="1:10">
      <c r="A585" s="38">
        <f t="shared" si="21"/>
        <v>386</v>
      </c>
      <c r="B585" s="49">
        <v>64221</v>
      </c>
      <c r="C585" s="88" t="s">
        <v>825</v>
      </c>
      <c r="D585" s="49" t="s">
        <v>705</v>
      </c>
      <c r="E585" s="49">
        <v>0</v>
      </c>
      <c r="F585" s="49">
        <v>10</v>
      </c>
      <c r="G585" s="49">
        <v>10</v>
      </c>
      <c r="H585" s="49">
        <v>78110000</v>
      </c>
      <c r="I585" s="39">
        <v>234504</v>
      </c>
      <c r="J585" s="39">
        <f t="shared" si="20"/>
        <v>2345040</v>
      </c>
    </row>
    <row r="586" spans="1:10">
      <c r="A586" s="38">
        <f t="shared" si="21"/>
        <v>387</v>
      </c>
      <c r="B586" s="49">
        <v>64221</v>
      </c>
      <c r="C586" s="88" t="s">
        <v>826</v>
      </c>
      <c r="D586" s="49" t="s">
        <v>705</v>
      </c>
      <c r="E586" s="49">
        <v>0</v>
      </c>
      <c r="F586" s="49">
        <v>10</v>
      </c>
      <c r="G586" s="49">
        <v>10</v>
      </c>
      <c r="H586" s="49">
        <v>78110000</v>
      </c>
      <c r="I586" s="39">
        <v>234504</v>
      </c>
      <c r="J586" s="39">
        <f t="shared" si="20"/>
        <v>2345040</v>
      </c>
    </row>
    <row r="587" spans="1:10">
      <c r="A587" s="38">
        <f t="shared" si="21"/>
        <v>388</v>
      </c>
      <c r="B587" s="49">
        <v>64221</v>
      </c>
      <c r="C587" s="88" t="s">
        <v>827</v>
      </c>
      <c r="D587" s="49" t="s">
        <v>705</v>
      </c>
      <c r="E587" s="49">
        <v>0</v>
      </c>
      <c r="F587" s="49">
        <v>10</v>
      </c>
      <c r="G587" s="49">
        <v>10</v>
      </c>
      <c r="H587" s="49">
        <v>78110000</v>
      </c>
      <c r="I587" s="39">
        <v>234504</v>
      </c>
      <c r="J587" s="39">
        <f t="shared" si="20"/>
        <v>2345040</v>
      </c>
    </row>
    <row r="588" spans="1:10">
      <c r="A588" s="38">
        <f t="shared" si="21"/>
        <v>389</v>
      </c>
      <c r="B588" s="49">
        <v>64221</v>
      </c>
      <c r="C588" s="88" t="s">
        <v>828</v>
      </c>
      <c r="D588" s="49" t="s">
        <v>705</v>
      </c>
      <c r="E588" s="49">
        <v>0</v>
      </c>
      <c r="F588" s="49">
        <v>10</v>
      </c>
      <c r="G588" s="49">
        <v>10</v>
      </c>
      <c r="H588" s="49">
        <v>78110000</v>
      </c>
      <c r="I588" s="39">
        <v>234504</v>
      </c>
      <c r="J588" s="39">
        <f t="shared" si="20"/>
        <v>2345040</v>
      </c>
    </row>
    <row r="589" spans="1:10">
      <c r="A589" s="38">
        <f t="shared" si="21"/>
        <v>390</v>
      </c>
      <c r="B589" s="49">
        <v>64221</v>
      </c>
      <c r="C589" s="88" t="s">
        <v>829</v>
      </c>
      <c r="D589" s="49" t="s">
        <v>705</v>
      </c>
      <c r="E589" s="49">
        <v>0</v>
      </c>
      <c r="F589" s="49">
        <v>10</v>
      </c>
      <c r="G589" s="49">
        <v>10</v>
      </c>
      <c r="H589" s="49">
        <v>78110000</v>
      </c>
      <c r="I589" s="39">
        <v>234504</v>
      </c>
      <c r="J589" s="39">
        <f t="shared" si="20"/>
        <v>2345040</v>
      </c>
    </row>
    <row r="590" spans="1:10">
      <c r="A590" s="38">
        <f t="shared" si="21"/>
        <v>391</v>
      </c>
      <c r="B590" s="49">
        <v>64221</v>
      </c>
      <c r="C590" s="88" t="s">
        <v>830</v>
      </c>
      <c r="D590" s="49" t="s">
        <v>705</v>
      </c>
      <c r="E590" s="49">
        <v>0</v>
      </c>
      <c r="F590" s="49">
        <v>10</v>
      </c>
      <c r="G590" s="49">
        <v>10</v>
      </c>
      <c r="H590" s="49">
        <v>78110000</v>
      </c>
      <c r="I590" s="39">
        <v>234504</v>
      </c>
      <c r="J590" s="39">
        <f t="shared" si="20"/>
        <v>2345040</v>
      </c>
    </row>
    <row r="591" spans="1:10">
      <c r="A591" s="38">
        <f t="shared" si="21"/>
        <v>392</v>
      </c>
      <c r="B591" s="49">
        <v>64221</v>
      </c>
      <c r="C591" s="88" t="s">
        <v>831</v>
      </c>
      <c r="D591" s="49" t="s">
        <v>705</v>
      </c>
      <c r="E591" s="49">
        <v>0</v>
      </c>
      <c r="F591" s="49">
        <v>10</v>
      </c>
      <c r="G591" s="49">
        <v>10</v>
      </c>
      <c r="H591" s="49">
        <v>78110000</v>
      </c>
      <c r="I591" s="39">
        <v>234504</v>
      </c>
      <c r="J591" s="39">
        <f t="shared" ref="J591:J654" si="22">I591*F591</f>
        <v>2345040</v>
      </c>
    </row>
    <row r="592" spans="1:10">
      <c r="A592" s="38">
        <f t="shared" ref="A592:A655" si="23">A591+1</f>
        <v>393</v>
      </c>
      <c r="B592" s="49">
        <v>64221</v>
      </c>
      <c r="C592" s="88" t="s">
        <v>832</v>
      </c>
      <c r="D592" s="49" t="s">
        <v>705</v>
      </c>
      <c r="E592" s="49">
        <v>0</v>
      </c>
      <c r="F592" s="49">
        <v>10</v>
      </c>
      <c r="G592" s="49">
        <v>10</v>
      </c>
      <c r="H592" s="49">
        <v>78110000</v>
      </c>
      <c r="I592" s="39">
        <v>234504</v>
      </c>
      <c r="J592" s="39">
        <f t="shared" si="22"/>
        <v>2345040</v>
      </c>
    </row>
    <row r="593" spans="1:10">
      <c r="A593" s="38">
        <f t="shared" si="23"/>
        <v>394</v>
      </c>
      <c r="B593" s="49">
        <v>64221</v>
      </c>
      <c r="C593" s="88" t="s">
        <v>833</v>
      </c>
      <c r="D593" s="49" t="s">
        <v>705</v>
      </c>
      <c r="E593" s="49">
        <v>0</v>
      </c>
      <c r="F593" s="49">
        <v>10</v>
      </c>
      <c r="G593" s="49">
        <v>10</v>
      </c>
      <c r="H593" s="49">
        <v>78110000</v>
      </c>
      <c r="I593" s="39">
        <v>234504</v>
      </c>
      <c r="J593" s="39">
        <f t="shared" si="22"/>
        <v>2345040</v>
      </c>
    </row>
    <row r="594" spans="1:10">
      <c r="A594" s="38">
        <f t="shared" si="23"/>
        <v>395</v>
      </c>
      <c r="B594" s="49">
        <v>64221</v>
      </c>
      <c r="C594" s="88" t="s">
        <v>834</v>
      </c>
      <c r="D594" s="49" t="s">
        <v>705</v>
      </c>
      <c r="E594" s="49">
        <v>0</v>
      </c>
      <c r="F594" s="49">
        <v>10</v>
      </c>
      <c r="G594" s="49">
        <v>10</v>
      </c>
      <c r="H594" s="49">
        <v>78110000</v>
      </c>
      <c r="I594" s="39">
        <v>234504</v>
      </c>
      <c r="J594" s="39">
        <f t="shared" si="22"/>
        <v>2345040</v>
      </c>
    </row>
    <row r="595" spans="1:10">
      <c r="A595" s="38">
        <f t="shared" si="23"/>
        <v>396</v>
      </c>
      <c r="B595" s="49">
        <v>64221</v>
      </c>
      <c r="C595" s="88" t="s">
        <v>835</v>
      </c>
      <c r="D595" s="49" t="s">
        <v>705</v>
      </c>
      <c r="E595" s="49">
        <v>0</v>
      </c>
      <c r="F595" s="49">
        <v>100</v>
      </c>
      <c r="G595" s="49">
        <v>100</v>
      </c>
      <c r="H595" s="49">
        <v>78110000</v>
      </c>
      <c r="I595" s="39">
        <v>234504</v>
      </c>
      <c r="J595" s="39">
        <f t="shared" si="22"/>
        <v>23450400</v>
      </c>
    </row>
    <row r="596" spans="1:10">
      <c r="A596" s="38">
        <f t="shared" si="23"/>
        <v>397</v>
      </c>
      <c r="B596" s="49">
        <v>64221</v>
      </c>
      <c r="C596" s="88" t="s">
        <v>836</v>
      </c>
      <c r="D596" s="49" t="s">
        <v>705</v>
      </c>
      <c r="E596" s="49">
        <v>0</v>
      </c>
      <c r="F596" s="49">
        <v>10</v>
      </c>
      <c r="G596" s="49">
        <v>10</v>
      </c>
      <c r="H596" s="49">
        <v>78110000</v>
      </c>
      <c r="I596" s="39">
        <v>234504</v>
      </c>
      <c r="J596" s="39">
        <f t="shared" si="22"/>
        <v>2345040</v>
      </c>
    </row>
    <row r="597" spans="1:10">
      <c r="A597" s="38">
        <f t="shared" si="23"/>
        <v>398</v>
      </c>
      <c r="B597" s="49">
        <v>64221</v>
      </c>
      <c r="C597" s="88" t="s">
        <v>837</v>
      </c>
      <c r="D597" s="49" t="s">
        <v>705</v>
      </c>
      <c r="E597" s="49">
        <v>0</v>
      </c>
      <c r="F597" s="49">
        <v>10</v>
      </c>
      <c r="G597" s="49">
        <v>10</v>
      </c>
      <c r="H597" s="49">
        <v>78110000</v>
      </c>
      <c r="I597" s="39">
        <v>234504</v>
      </c>
      <c r="J597" s="39">
        <f t="shared" si="22"/>
        <v>2345040</v>
      </c>
    </row>
    <row r="598" spans="1:10">
      <c r="A598" s="38">
        <f t="shared" si="23"/>
        <v>399</v>
      </c>
      <c r="B598" s="49">
        <v>64221</v>
      </c>
      <c r="C598" s="88" t="s">
        <v>838</v>
      </c>
      <c r="D598" s="49" t="s">
        <v>705</v>
      </c>
      <c r="E598" s="49">
        <v>0</v>
      </c>
      <c r="F598" s="49">
        <v>10</v>
      </c>
      <c r="G598" s="49">
        <v>10</v>
      </c>
      <c r="H598" s="49">
        <v>78110000</v>
      </c>
      <c r="I598" s="39">
        <v>234504</v>
      </c>
      <c r="J598" s="39">
        <f t="shared" si="22"/>
        <v>2345040</v>
      </c>
    </row>
    <row r="599" spans="1:10">
      <c r="A599" s="38">
        <f t="shared" si="23"/>
        <v>400</v>
      </c>
      <c r="B599" s="49">
        <v>64221</v>
      </c>
      <c r="C599" s="88" t="s">
        <v>839</v>
      </c>
      <c r="D599" s="49" t="s">
        <v>705</v>
      </c>
      <c r="E599" s="49">
        <v>0</v>
      </c>
      <c r="F599" s="49">
        <v>10</v>
      </c>
      <c r="G599" s="49">
        <v>10</v>
      </c>
      <c r="H599" s="49">
        <v>78110000</v>
      </c>
      <c r="I599" s="39">
        <v>234504</v>
      </c>
      <c r="J599" s="39">
        <f t="shared" si="22"/>
        <v>2345040</v>
      </c>
    </row>
    <row r="600" spans="1:10">
      <c r="A600" s="38">
        <f t="shared" si="23"/>
        <v>401</v>
      </c>
      <c r="B600" s="49">
        <v>64221</v>
      </c>
      <c r="C600" s="88" t="s">
        <v>840</v>
      </c>
      <c r="D600" s="49" t="s">
        <v>705</v>
      </c>
      <c r="E600" s="49">
        <v>0</v>
      </c>
      <c r="F600" s="49">
        <v>10</v>
      </c>
      <c r="G600" s="49">
        <v>10</v>
      </c>
      <c r="H600" s="49">
        <v>78110000</v>
      </c>
      <c r="I600" s="39">
        <v>234504</v>
      </c>
      <c r="J600" s="39">
        <f t="shared" si="22"/>
        <v>2345040</v>
      </c>
    </row>
    <row r="601" spans="1:10">
      <c r="A601" s="38">
        <f t="shared" si="23"/>
        <v>402</v>
      </c>
      <c r="B601" s="49">
        <v>64221</v>
      </c>
      <c r="C601" s="88" t="s">
        <v>841</v>
      </c>
      <c r="D601" s="49" t="s">
        <v>705</v>
      </c>
      <c r="E601" s="49">
        <v>0</v>
      </c>
      <c r="F601" s="49">
        <v>10</v>
      </c>
      <c r="G601" s="49">
        <v>10</v>
      </c>
      <c r="H601" s="49">
        <v>78110000</v>
      </c>
      <c r="I601" s="39">
        <v>234504</v>
      </c>
      <c r="J601" s="39">
        <f t="shared" si="22"/>
        <v>2345040</v>
      </c>
    </row>
    <row r="602" spans="1:10">
      <c r="A602" s="38">
        <f t="shared" si="23"/>
        <v>403</v>
      </c>
      <c r="B602" s="49">
        <v>64221</v>
      </c>
      <c r="C602" s="88" t="s">
        <v>842</v>
      </c>
      <c r="D602" s="49" t="s">
        <v>705</v>
      </c>
      <c r="E602" s="49">
        <v>0</v>
      </c>
      <c r="F602" s="49">
        <v>10</v>
      </c>
      <c r="G602" s="49">
        <v>10</v>
      </c>
      <c r="H602" s="49">
        <v>78110000</v>
      </c>
      <c r="I602" s="39">
        <v>234504</v>
      </c>
      <c r="J602" s="39">
        <f t="shared" si="22"/>
        <v>2345040</v>
      </c>
    </row>
    <row r="603" spans="1:10">
      <c r="A603" s="38">
        <f t="shared" si="23"/>
        <v>404</v>
      </c>
      <c r="B603" s="49">
        <v>64221</v>
      </c>
      <c r="C603" s="88" t="s">
        <v>843</v>
      </c>
      <c r="D603" s="49" t="s">
        <v>705</v>
      </c>
      <c r="E603" s="49">
        <v>0</v>
      </c>
      <c r="F603" s="49">
        <v>10</v>
      </c>
      <c r="G603" s="49">
        <v>10</v>
      </c>
      <c r="H603" s="49">
        <v>78110000</v>
      </c>
      <c r="I603" s="39">
        <v>234504</v>
      </c>
      <c r="J603" s="39">
        <f t="shared" si="22"/>
        <v>2345040</v>
      </c>
    </row>
    <row r="604" spans="1:10">
      <c r="A604" s="38">
        <f t="shared" si="23"/>
        <v>405</v>
      </c>
      <c r="B604" s="49">
        <v>64221</v>
      </c>
      <c r="C604" s="88" t="s">
        <v>844</v>
      </c>
      <c r="D604" s="49" t="s">
        <v>705</v>
      </c>
      <c r="E604" s="49">
        <v>0</v>
      </c>
      <c r="F604" s="49">
        <v>20</v>
      </c>
      <c r="G604" s="49">
        <v>20</v>
      </c>
      <c r="H604" s="49">
        <v>78110000</v>
      </c>
      <c r="I604" s="39">
        <v>234504</v>
      </c>
      <c r="J604" s="39">
        <f t="shared" si="22"/>
        <v>4690080</v>
      </c>
    </row>
    <row r="605" spans="1:10">
      <c r="A605" s="38">
        <f t="shared" si="23"/>
        <v>406</v>
      </c>
      <c r="B605" s="49">
        <v>64221</v>
      </c>
      <c r="C605" s="88" t="s">
        <v>845</v>
      </c>
      <c r="D605" s="49" t="s">
        <v>705</v>
      </c>
      <c r="E605" s="49">
        <v>0</v>
      </c>
      <c r="F605" s="49">
        <v>10</v>
      </c>
      <c r="G605" s="49">
        <v>10</v>
      </c>
      <c r="H605" s="49">
        <v>78110000</v>
      </c>
      <c r="I605" s="39">
        <v>234504</v>
      </c>
      <c r="J605" s="39">
        <f t="shared" si="22"/>
        <v>2345040</v>
      </c>
    </row>
    <row r="606" spans="1:10">
      <c r="A606" s="38">
        <f t="shared" si="23"/>
        <v>407</v>
      </c>
      <c r="B606" s="49">
        <v>64221</v>
      </c>
      <c r="C606" s="88" t="s">
        <v>846</v>
      </c>
      <c r="D606" s="49" t="s">
        <v>705</v>
      </c>
      <c r="E606" s="49">
        <v>0</v>
      </c>
      <c r="F606" s="49">
        <v>10</v>
      </c>
      <c r="G606" s="49">
        <v>10</v>
      </c>
      <c r="H606" s="49">
        <v>78110000</v>
      </c>
      <c r="I606" s="39">
        <v>234504</v>
      </c>
      <c r="J606" s="39">
        <f t="shared" si="22"/>
        <v>2345040</v>
      </c>
    </row>
    <row r="607" spans="1:10">
      <c r="A607" s="38">
        <f t="shared" si="23"/>
        <v>408</v>
      </c>
      <c r="B607" s="49">
        <v>64221</v>
      </c>
      <c r="C607" s="88" t="s">
        <v>847</v>
      </c>
      <c r="D607" s="49" t="s">
        <v>705</v>
      </c>
      <c r="E607" s="49">
        <v>0</v>
      </c>
      <c r="F607" s="49">
        <v>10</v>
      </c>
      <c r="G607" s="49">
        <v>10</v>
      </c>
      <c r="H607" s="49">
        <v>78110000</v>
      </c>
      <c r="I607" s="39">
        <v>234504</v>
      </c>
      <c r="J607" s="39">
        <f t="shared" si="22"/>
        <v>2345040</v>
      </c>
    </row>
    <row r="608" spans="1:10">
      <c r="A608" s="38">
        <f t="shared" si="23"/>
        <v>409</v>
      </c>
      <c r="B608" s="49">
        <v>64221</v>
      </c>
      <c r="C608" s="88" t="s">
        <v>848</v>
      </c>
      <c r="D608" s="49" t="s">
        <v>705</v>
      </c>
      <c r="E608" s="49">
        <v>0</v>
      </c>
      <c r="F608" s="49">
        <v>10</v>
      </c>
      <c r="G608" s="49">
        <v>10</v>
      </c>
      <c r="H608" s="49">
        <v>78110000</v>
      </c>
      <c r="I608" s="39">
        <v>234504</v>
      </c>
      <c r="J608" s="39">
        <f t="shared" si="22"/>
        <v>2345040</v>
      </c>
    </row>
    <row r="609" spans="1:10">
      <c r="A609" s="38">
        <f t="shared" si="23"/>
        <v>410</v>
      </c>
      <c r="B609" s="49">
        <v>64221</v>
      </c>
      <c r="C609" s="88" t="s">
        <v>849</v>
      </c>
      <c r="D609" s="49" t="s">
        <v>705</v>
      </c>
      <c r="E609" s="49">
        <v>0</v>
      </c>
      <c r="F609" s="49">
        <v>10</v>
      </c>
      <c r="G609" s="49">
        <v>10</v>
      </c>
      <c r="H609" s="49">
        <v>78110000</v>
      </c>
      <c r="I609" s="39">
        <v>234504</v>
      </c>
      <c r="J609" s="39">
        <f t="shared" si="22"/>
        <v>2345040</v>
      </c>
    </row>
    <row r="610" spans="1:10">
      <c r="A610" s="38">
        <f t="shared" si="23"/>
        <v>411</v>
      </c>
      <c r="B610" s="49">
        <v>64221</v>
      </c>
      <c r="C610" s="88" t="s">
        <v>850</v>
      </c>
      <c r="D610" s="49" t="s">
        <v>705</v>
      </c>
      <c r="E610" s="49">
        <v>0</v>
      </c>
      <c r="F610" s="49">
        <v>10</v>
      </c>
      <c r="G610" s="49">
        <v>10</v>
      </c>
      <c r="H610" s="49">
        <v>78110000</v>
      </c>
      <c r="I610" s="39">
        <v>234504</v>
      </c>
      <c r="J610" s="39">
        <f t="shared" si="22"/>
        <v>2345040</v>
      </c>
    </row>
    <row r="611" spans="1:10">
      <c r="A611" s="38">
        <f t="shared" si="23"/>
        <v>412</v>
      </c>
      <c r="B611" s="49">
        <v>64221</v>
      </c>
      <c r="C611" s="88" t="s">
        <v>851</v>
      </c>
      <c r="D611" s="49" t="s">
        <v>705</v>
      </c>
      <c r="E611" s="49">
        <v>0</v>
      </c>
      <c r="F611" s="49">
        <v>10</v>
      </c>
      <c r="G611" s="49">
        <v>10</v>
      </c>
      <c r="H611" s="49">
        <v>78110000</v>
      </c>
      <c r="I611" s="39">
        <v>234504</v>
      </c>
      <c r="J611" s="39">
        <f t="shared" si="22"/>
        <v>2345040</v>
      </c>
    </row>
    <row r="612" spans="1:10">
      <c r="A612" s="38">
        <f t="shared" si="23"/>
        <v>413</v>
      </c>
      <c r="B612" s="49">
        <v>64221</v>
      </c>
      <c r="C612" s="88" t="s">
        <v>852</v>
      </c>
      <c r="D612" s="49" t="s">
        <v>705</v>
      </c>
      <c r="E612" s="49">
        <v>0</v>
      </c>
      <c r="F612" s="49">
        <v>10</v>
      </c>
      <c r="G612" s="49">
        <v>10</v>
      </c>
      <c r="H612" s="49">
        <v>78110000</v>
      </c>
      <c r="I612" s="39">
        <v>234504</v>
      </c>
      <c r="J612" s="39">
        <f t="shared" si="22"/>
        <v>2345040</v>
      </c>
    </row>
    <row r="613" spans="1:10">
      <c r="A613" s="38">
        <f t="shared" si="23"/>
        <v>414</v>
      </c>
      <c r="B613" s="49">
        <v>64221</v>
      </c>
      <c r="C613" s="88" t="s">
        <v>853</v>
      </c>
      <c r="D613" s="49" t="s">
        <v>705</v>
      </c>
      <c r="E613" s="49">
        <v>0</v>
      </c>
      <c r="F613" s="49">
        <v>10</v>
      </c>
      <c r="G613" s="49">
        <v>10</v>
      </c>
      <c r="H613" s="49">
        <v>78110000</v>
      </c>
      <c r="I613" s="39">
        <v>234504</v>
      </c>
      <c r="J613" s="39">
        <f t="shared" si="22"/>
        <v>2345040</v>
      </c>
    </row>
    <row r="614" spans="1:10">
      <c r="A614" s="38">
        <f t="shared" si="23"/>
        <v>415</v>
      </c>
      <c r="B614" s="49">
        <v>64221</v>
      </c>
      <c r="C614" s="88" t="s">
        <v>854</v>
      </c>
      <c r="D614" s="49" t="s">
        <v>705</v>
      </c>
      <c r="E614" s="49">
        <v>0</v>
      </c>
      <c r="F614" s="49">
        <v>10</v>
      </c>
      <c r="G614" s="49">
        <v>10</v>
      </c>
      <c r="H614" s="49">
        <v>78110000</v>
      </c>
      <c r="I614" s="39">
        <v>234504</v>
      </c>
      <c r="J614" s="39">
        <f t="shared" si="22"/>
        <v>2345040</v>
      </c>
    </row>
    <row r="615" spans="1:10">
      <c r="A615" s="38">
        <f t="shared" si="23"/>
        <v>416</v>
      </c>
      <c r="B615" s="49">
        <v>64221</v>
      </c>
      <c r="C615" s="88" t="s">
        <v>855</v>
      </c>
      <c r="D615" s="49" t="s">
        <v>705</v>
      </c>
      <c r="E615" s="49">
        <v>0</v>
      </c>
      <c r="F615" s="49">
        <v>30</v>
      </c>
      <c r="G615" s="49">
        <v>30</v>
      </c>
      <c r="H615" s="49">
        <v>78110000</v>
      </c>
      <c r="I615" s="39">
        <v>234504</v>
      </c>
      <c r="J615" s="39">
        <f t="shared" si="22"/>
        <v>7035120</v>
      </c>
    </row>
    <row r="616" spans="1:10">
      <c r="A616" s="38">
        <f t="shared" si="23"/>
        <v>417</v>
      </c>
      <c r="B616" s="49">
        <v>64221</v>
      </c>
      <c r="C616" s="88" t="s">
        <v>856</v>
      </c>
      <c r="D616" s="49" t="s">
        <v>705</v>
      </c>
      <c r="E616" s="49">
        <v>0</v>
      </c>
      <c r="F616" s="49">
        <v>300</v>
      </c>
      <c r="G616" s="49">
        <v>300</v>
      </c>
      <c r="H616" s="49">
        <v>78110000</v>
      </c>
      <c r="I616" s="39">
        <v>234504</v>
      </c>
      <c r="J616" s="39">
        <f t="shared" si="22"/>
        <v>70351200</v>
      </c>
    </row>
    <row r="617" spans="1:10">
      <c r="A617" s="38">
        <f t="shared" si="23"/>
        <v>418</v>
      </c>
      <c r="B617" s="49">
        <v>64221</v>
      </c>
      <c r="C617" s="88" t="s">
        <v>857</v>
      </c>
      <c r="D617" s="49" t="s">
        <v>705</v>
      </c>
      <c r="E617" s="49">
        <v>0</v>
      </c>
      <c r="F617" s="49">
        <v>200</v>
      </c>
      <c r="G617" s="49">
        <v>200</v>
      </c>
      <c r="H617" s="49">
        <v>78110000</v>
      </c>
      <c r="I617" s="39">
        <v>234504</v>
      </c>
      <c r="J617" s="39">
        <f t="shared" si="22"/>
        <v>46900800</v>
      </c>
    </row>
    <row r="618" spans="1:10">
      <c r="A618" s="38">
        <f t="shared" si="23"/>
        <v>419</v>
      </c>
      <c r="B618" s="49">
        <v>64221</v>
      </c>
      <c r="C618" s="88" t="s">
        <v>858</v>
      </c>
      <c r="D618" s="49" t="s">
        <v>705</v>
      </c>
      <c r="E618" s="49">
        <v>0</v>
      </c>
      <c r="F618" s="49">
        <v>10</v>
      </c>
      <c r="G618" s="49">
        <v>10</v>
      </c>
      <c r="H618" s="49">
        <v>78110000</v>
      </c>
      <c r="I618" s="39">
        <v>234504</v>
      </c>
      <c r="J618" s="39">
        <f t="shared" si="22"/>
        <v>2345040</v>
      </c>
    </row>
    <row r="619" spans="1:10">
      <c r="A619" s="38">
        <f t="shared" si="23"/>
        <v>420</v>
      </c>
      <c r="B619" s="49">
        <v>64221</v>
      </c>
      <c r="C619" s="88" t="s">
        <v>859</v>
      </c>
      <c r="D619" s="49" t="s">
        <v>705</v>
      </c>
      <c r="E619" s="49">
        <v>0</v>
      </c>
      <c r="F619" s="49">
        <v>30</v>
      </c>
      <c r="G619" s="49">
        <v>30</v>
      </c>
      <c r="H619" s="49">
        <v>78110000</v>
      </c>
      <c r="I619" s="39">
        <v>234504</v>
      </c>
      <c r="J619" s="39">
        <f t="shared" si="22"/>
        <v>7035120</v>
      </c>
    </row>
    <row r="620" spans="1:10">
      <c r="A620" s="38">
        <f t="shared" si="23"/>
        <v>421</v>
      </c>
      <c r="B620" s="49">
        <v>64221</v>
      </c>
      <c r="C620" s="88" t="s">
        <v>860</v>
      </c>
      <c r="D620" s="49" t="s">
        <v>705</v>
      </c>
      <c r="E620" s="49">
        <v>0</v>
      </c>
      <c r="F620" s="49">
        <v>10</v>
      </c>
      <c r="G620" s="49">
        <v>10</v>
      </c>
      <c r="H620" s="49">
        <v>78110000</v>
      </c>
      <c r="I620" s="39">
        <v>234504</v>
      </c>
      <c r="J620" s="39">
        <f t="shared" si="22"/>
        <v>2345040</v>
      </c>
    </row>
    <row r="621" spans="1:10">
      <c r="A621" s="38">
        <f t="shared" si="23"/>
        <v>422</v>
      </c>
      <c r="B621" s="49">
        <v>64221</v>
      </c>
      <c r="C621" s="88" t="s">
        <v>861</v>
      </c>
      <c r="D621" s="49" t="s">
        <v>705</v>
      </c>
      <c r="E621" s="49">
        <v>0</v>
      </c>
      <c r="F621" s="49">
        <v>20</v>
      </c>
      <c r="G621" s="49">
        <v>20</v>
      </c>
      <c r="H621" s="49">
        <v>78110000</v>
      </c>
      <c r="I621" s="39">
        <v>234504</v>
      </c>
      <c r="J621" s="39">
        <f t="shared" si="22"/>
        <v>4690080</v>
      </c>
    </row>
    <row r="622" spans="1:10">
      <c r="A622" s="38">
        <f t="shared" si="23"/>
        <v>423</v>
      </c>
      <c r="B622" s="49">
        <v>64221</v>
      </c>
      <c r="C622" s="88" t="s">
        <v>862</v>
      </c>
      <c r="D622" s="49" t="s">
        <v>705</v>
      </c>
      <c r="E622" s="49">
        <v>0</v>
      </c>
      <c r="F622" s="49">
        <v>20</v>
      </c>
      <c r="G622" s="49">
        <v>20</v>
      </c>
      <c r="H622" s="49">
        <v>78110000</v>
      </c>
      <c r="I622" s="39">
        <v>234504</v>
      </c>
      <c r="J622" s="39">
        <f t="shared" si="22"/>
        <v>4690080</v>
      </c>
    </row>
    <row r="623" spans="1:10">
      <c r="A623" s="38">
        <f t="shared" si="23"/>
        <v>424</v>
      </c>
      <c r="B623" s="49">
        <v>64221</v>
      </c>
      <c r="C623" s="88" t="s">
        <v>863</v>
      </c>
      <c r="D623" s="49" t="s">
        <v>705</v>
      </c>
      <c r="E623" s="49">
        <v>0</v>
      </c>
      <c r="F623" s="49">
        <v>10</v>
      </c>
      <c r="G623" s="49">
        <v>10</v>
      </c>
      <c r="H623" s="49">
        <v>78110000</v>
      </c>
      <c r="I623" s="39">
        <v>234504</v>
      </c>
      <c r="J623" s="39">
        <f t="shared" si="22"/>
        <v>2345040</v>
      </c>
    </row>
    <row r="624" spans="1:10">
      <c r="A624" s="38">
        <f t="shared" si="23"/>
        <v>425</v>
      </c>
      <c r="B624" s="49">
        <v>64221</v>
      </c>
      <c r="C624" s="88" t="s">
        <v>864</v>
      </c>
      <c r="D624" s="49" t="s">
        <v>705</v>
      </c>
      <c r="E624" s="49">
        <v>0</v>
      </c>
      <c r="F624" s="49">
        <v>10</v>
      </c>
      <c r="G624" s="49">
        <v>10</v>
      </c>
      <c r="H624" s="49">
        <v>78110000</v>
      </c>
      <c r="I624" s="39">
        <v>234504</v>
      </c>
      <c r="J624" s="39">
        <f t="shared" si="22"/>
        <v>2345040</v>
      </c>
    </row>
    <row r="625" spans="1:10">
      <c r="A625" s="38">
        <f t="shared" si="23"/>
        <v>426</v>
      </c>
      <c r="B625" s="49">
        <v>64221</v>
      </c>
      <c r="C625" s="88" t="s">
        <v>865</v>
      </c>
      <c r="D625" s="49" t="s">
        <v>705</v>
      </c>
      <c r="E625" s="49">
        <v>0</v>
      </c>
      <c r="F625" s="49">
        <v>50</v>
      </c>
      <c r="G625" s="49">
        <v>50</v>
      </c>
      <c r="H625" s="49">
        <v>78110000</v>
      </c>
      <c r="I625" s="39">
        <v>234504</v>
      </c>
      <c r="J625" s="39">
        <f t="shared" si="22"/>
        <v>11725200</v>
      </c>
    </row>
    <row r="626" spans="1:10">
      <c r="A626" s="38">
        <f t="shared" si="23"/>
        <v>427</v>
      </c>
      <c r="B626" s="49">
        <v>64221</v>
      </c>
      <c r="C626" s="88" t="s">
        <v>866</v>
      </c>
      <c r="D626" s="49" t="s">
        <v>705</v>
      </c>
      <c r="E626" s="49">
        <v>0</v>
      </c>
      <c r="F626" s="49">
        <v>50</v>
      </c>
      <c r="G626" s="49">
        <v>50</v>
      </c>
      <c r="H626" s="49">
        <v>78110000</v>
      </c>
      <c r="I626" s="39">
        <v>234504</v>
      </c>
      <c r="J626" s="39">
        <f t="shared" si="22"/>
        <v>11725200</v>
      </c>
    </row>
    <row r="627" spans="1:10">
      <c r="A627" s="38">
        <f t="shared" si="23"/>
        <v>428</v>
      </c>
      <c r="B627" s="49">
        <v>64221</v>
      </c>
      <c r="C627" s="88" t="s">
        <v>867</v>
      </c>
      <c r="D627" s="49" t="s">
        <v>705</v>
      </c>
      <c r="E627" s="49">
        <v>0</v>
      </c>
      <c r="F627" s="49">
        <v>10</v>
      </c>
      <c r="G627" s="49">
        <v>10</v>
      </c>
      <c r="H627" s="49">
        <v>78110000</v>
      </c>
      <c r="I627" s="39">
        <v>234504</v>
      </c>
      <c r="J627" s="39">
        <f t="shared" si="22"/>
        <v>2345040</v>
      </c>
    </row>
    <row r="628" spans="1:10">
      <c r="A628" s="38">
        <f t="shared" si="23"/>
        <v>429</v>
      </c>
      <c r="B628" s="49">
        <v>64221</v>
      </c>
      <c r="C628" s="88" t="s">
        <v>868</v>
      </c>
      <c r="D628" s="49" t="s">
        <v>705</v>
      </c>
      <c r="E628" s="49">
        <v>0</v>
      </c>
      <c r="F628" s="49">
        <v>50</v>
      </c>
      <c r="G628" s="49">
        <v>50</v>
      </c>
      <c r="H628" s="49">
        <v>78110000</v>
      </c>
      <c r="I628" s="39">
        <v>234504</v>
      </c>
      <c r="J628" s="39">
        <f t="shared" si="22"/>
        <v>11725200</v>
      </c>
    </row>
    <row r="629" spans="1:10">
      <c r="A629" s="38">
        <f t="shared" si="23"/>
        <v>430</v>
      </c>
      <c r="B629" s="49">
        <v>64221</v>
      </c>
      <c r="C629" s="88" t="s">
        <v>869</v>
      </c>
      <c r="D629" s="49" t="s">
        <v>705</v>
      </c>
      <c r="E629" s="49">
        <v>0</v>
      </c>
      <c r="F629" s="49">
        <v>50</v>
      </c>
      <c r="G629" s="49">
        <v>50</v>
      </c>
      <c r="H629" s="49">
        <v>78110000</v>
      </c>
      <c r="I629" s="39">
        <v>234504</v>
      </c>
      <c r="J629" s="39">
        <f t="shared" si="22"/>
        <v>11725200</v>
      </c>
    </row>
    <row r="630" spans="1:10">
      <c r="A630" s="38">
        <f t="shared" si="23"/>
        <v>431</v>
      </c>
      <c r="B630" s="49">
        <v>64221</v>
      </c>
      <c r="C630" s="88" t="s">
        <v>870</v>
      </c>
      <c r="D630" s="49" t="s">
        <v>705</v>
      </c>
      <c r="E630" s="49">
        <v>0</v>
      </c>
      <c r="F630" s="49">
        <v>10</v>
      </c>
      <c r="G630" s="49">
        <v>10</v>
      </c>
      <c r="H630" s="49">
        <v>78110000</v>
      </c>
      <c r="I630" s="39">
        <v>234504</v>
      </c>
      <c r="J630" s="39">
        <f t="shared" si="22"/>
        <v>2345040</v>
      </c>
    </row>
    <row r="631" spans="1:10">
      <c r="A631" s="38">
        <f t="shared" si="23"/>
        <v>432</v>
      </c>
      <c r="B631" s="49">
        <v>64221</v>
      </c>
      <c r="C631" s="88" t="s">
        <v>871</v>
      </c>
      <c r="D631" s="49" t="s">
        <v>705</v>
      </c>
      <c r="E631" s="49">
        <v>0</v>
      </c>
      <c r="F631" s="49">
        <v>10</v>
      </c>
      <c r="G631" s="49">
        <v>10</v>
      </c>
      <c r="H631" s="49">
        <v>78110000</v>
      </c>
      <c r="I631" s="39">
        <v>234504</v>
      </c>
      <c r="J631" s="39">
        <f t="shared" si="22"/>
        <v>2345040</v>
      </c>
    </row>
    <row r="632" spans="1:10">
      <c r="A632" s="38">
        <f t="shared" si="23"/>
        <v>433</v>
      </c>
      <c r="B632" s="49">
        <v>64221</v>
      </c>
      <c r="C632" s="88" t="s">
        <v>872</v>
      </c>
      <c r="D632" s="49" t="s">
        <v>705</v>
      </c>
      <c r="E632" s="49">
        <v>0</v>
      </c>
      <c r="F632" s="49">
        <v>10</v>
      </c>
      <c r="G632" s="49">
        <v>10</v>
      </c>
      <c r="H632" s="49">
        <v>78110000</v>
      </c>
      <c r="I632" s="39">
        <v>234504</v>
      </c>
      <c r="J632" s="39">
        <f t="shared" si="22"/>
        <v>2345040</v>
      </c>
    </row>
    <row r="633" spans="1:10">
      <c r="A633" s="38">
        <f t="shared" si="23"/>
        <v>434</v>
      </c>
      <c r="B633" s="49">
        <v>64221</v>
      </c>
      <c r="C633" s="88" t="s">
        <v>873</v>
      </c>
      <c r="D633" s="49" t="s">
        <v>705</v>
      </c>
      <c r="E633" s="49">
        <v>0</v>
      </c>
      <c r="F633" s="49">
        <v>10</v>
      </c>
      <c r="G633" s="49">
        <v>10</v>
      </c>
      <c r="H633" s="49">
        <v>78110000</v>
      </c>
      <c r="I633" s="39">
        <v>234504</v>
      </c>
      <c r="J633" s="39">
        <f t="shared" si="22"/>
        <v>2345040</v>
      </c>
    </row>
    <row r="634" spans="1:10">
      <c r="A634" s="38">
        <f t="shared" si="23"/>
        <v>435</v>
      </c>
      <c r="B634" s="49">
        <v>64221</v>
      </c>
      <c r="C634" s="88" t="s">
        <v>874</v>
      </c>
      <c r="D634" s="49" t="s">
        <v>705</v>
      </c>
      <c r="E634" s="49">
        <v>0</v>
      </c>
      <c r="F634" s="49">
        <v>10</v>
      </c>
      <c r="G634" s="49">
        <v>10</v>
      </c>
      <c r="H634" s="49">
        <v>78110000</v>
      </c>
      <c r="I634" s="39">
        <v>234504</v>
      </c>
      <c r="J634" s="39">
        <f t="shared" si="22"/>
        <v>2345040</v>
      </c>
    </row>
    <row r="635" spans="1:10">
      <c r="A635" s="38">
        <f t="shared" si="23"/>
        <v>436</v>
      </c>
      <c r="B635" s="49">
        <v>64221</v>
      </c>
      <c r="C635" s="88" t="s">
        <v>875</v>
      </c>
      <c r="D635" s="49" t="s">
        <v>705</v>
      </c>
      <c r="E635" s="49">
        <v>0</v>
      </c>
      <c r="F635" s="49">
        <v>10</v>
      </c>
      <c r="G635" s="49">
        <v>10</v>
      </c>
      <c r="H635" s="49">
        <v>78110000</v>
      </c>
      <c r="I635" s="39">
        <v>234504</v>
      </c>
      <c r="J635" s="39">
        <f t="shared" si="22"/>
        <v>2345040</v>
      </c>
    </row>
    <row r="636" spans="1:10">
      <c r="A636" s="38">
        <f t="shared" si="23"/>
        <v>437</v>
      </c>
      <c r="B636" s="49">
        <v>64221</v>
      </c>
      <c r="C636" s="88" t="s">
        <v>876</v>
      </c>
      <c r="D636" s="49" t="s">
        <v>705</v>
      </c>
      <c r="E636" s="49">
        <v>0</v>
      </c>
      <c r="F636" s="49">
        <v>10</v>
      </c>
      <c r="G636" s="49">
        <v>10</v>
      </c>
      <c r="H636" s="49">
        <v>78110000</v>
      </c>
      <c r="I636" s="39">
        <v>234504</v>
      </c>
      <c r="J636" s="39">
        <f t="shared" si="22"/>
        <v>2345040</v>
      </c>
    </row>
    <row r="637" spans="1:10">
      <c r="A637" s="38">
        <f t="shared" si="23"/>
        <v>438</v>
      </c>
      <c r="B637" s="49">
        <v>64221</v>
      </c>
      <c r="C637" s="88" t="s">
        <v>877</v>
      </c>
      <c r="D637" s="49" t="s">
        <v>705</v>
      </c>
      <c r="E637" s="49">
        <v>0</v>
      </c>
      <c r="F637" s="49">
        <v>10</v>
      </c>
      <c r="G637" s="49">
        <v>10</v>
      </c>
      <c r="H637" s="49">
        <v>78110000</v>
      </c>
      <c r="I637" s="39">
        <v>234504</v>
      </c>
      <c r="J637" s="39">
        <f t="shared" si="22"/>
        <v>2345040</v>
      </c>
    </row>
    <row r="638" spans="1:10">
      <c r="A638" s="38">
        <f t="shared" si="23"/>
        <v>439</v>
      </c>
      <c r="B638" s="49">
        <v>64221</v>
      </c>
      <c r="C638" s="88" t="s">
        <v>878</v>
      </c>
      <c r="D638" s="49" t="s">
        <v>705</v>
      </c>
      <c r="E638" s="49">
        <v>0</v>
      </c>
      <c r="F638" s="49">
        <v>10</v>
      </c>
      <c r="G638" s="49">
        <v>10</v>
      </c>
      <c r="H638" s="49">
        <v>78110000</v>
      </c>
      <c r="I638" s="39">
        <v>234504</v>
      </c>
      <c r="J638" s="39">
        <f t="shared" si="22"/>
        <v>2345040</v>
      </c>
    </row>
    <row r="639" spans="1:10">
      <c r="A639" s="38">
        <f t="shared" si="23"/>
        <v>440</v>
      </c>
      <c r="B639" s="49">
        <v>64221</v>
      </c>
      <c r="C639" s="88" t="s">
        <v>879</v>
      </c>
      <c r="D639" s="49" t="s">
        <v>705</v>
      </c>
      <c r="E639" s="49">
        <v>0</v>
      </c>
      <c r="F639" s="49">
        <v>10</v>
      </c>
      <c r="G639" s="49">
        <v>10</v>
      </c>
      <c r="H639" s="49">
        <v>78110000</v>
      </c>
      <c r="I639" s="39">
        <v>234504</v>
      </c>
      <c r="J639" s="39">
        <f t="shared" si="22"/>
        <v>2345040</v>
      </c>
    </row>
    <row r="640" spans="1:10">
      <c r="A640" s="38">
        <f t="shared" si="23"/>
        <v>441</v>
      </c>
      <c r="B640" s="49">
        <v>64221</v>
      </c>
      <c r="C640" s="88" t="s">
        <v>880</v>
      </c>
      <c r="D640" s="49" t="s">
        <v>705</v>
      </c>
      <c r="E640" s="49">
        <v>0</v>
      </c>
      <c r="F640" s="49">
        <v>10</v>
      </c>
      <c r="G640" s="49">
        <v>10</v>
      </c>
      <c r="H640" s="49">
        <v>78110000</v>
      </c>
      <c r="I640" s="39">
        <v>234504</v>
      </c>
      <c r="J640" s="39">
        <f t="shared" si="22"/>
        <v>2345040</v>
      </c>
    </row>
    <row r="641" spans="1:10">
      <c r="A641" s="38">
        <f t="shared" si="23"/>
        <v>442</v>
      </c>
      <c r="B641" s="49">
        <v>64221</v>
      </c>
      <c r="C641" s="88" t="s">
        <v>881</v>
      </c>
      <c r="D641" s="49" t="s">
        <v>705</v>
      </c>
      <c r="E641" s="49">
        <v>0</v>
      </c>
      <c r="F641" s="49">
        <v>10</v>
      </c>
      <c r="G641" s="49">
        <v>10</v>
      </c>
      <c r="H641" s="49">
        <v>78110000</v>
      </c>
      <c r="I641" s="39">
        <v>234504</v>
      </c>
      <c r="J641" s="39">
        <f t="shared" si="22"/>
        <v>2345040</v>
      </c>
    </row>
    <row r="642" spans="1:10">
      <c r="A642" s="38">
        <f t="shared" si="23"/>
        <v>443</v>
      </c>
      <c r="B642" s="49">
        <v>64221</v>
      </c>
      <c r="C642" s="88" t="s">
        <v>882</v>
      </c>
      <c r="D642" s="49" t="s">
        <v>705</v>
      </c>
      <c r="E642" s="49">
        <v>0</v>
      </c>
      <c r="F642" s="49">
        <v>10</v>
      </c>
      <c r="G642" s="49">
        <v>10</v>
      </c>
      <c r="H642" s="49">
        <v>78110000</v>
      </c>
      <c r="I642" s="39">
        <v>234504</v>
      </c>
      <c r="J642" s="39">
        <f t="shared" si="22"/>
        <v>2345040</v>
      </c>
    </row>
    <row r="643" spans="1:10">
      <c r="A643" s="38">
        <f t="shared" si="23"/>
        <v>444</v>
      </c>
      <c r="B643" s="49">
        <v>64221</v>
      </c>
      <c r="C643" s="88" t="s">
        <v>883</v>
      </c>
      <c r="D643" s="49" t="s">
        <v>705</v>
      </c>
      <c r="E643" s="49">
        <v>0</v>
      </c>
      <c r="F643" s="49">
        <v>10</v>
      </c>
      <c r="G643" s="49">
        <v>10</v>
      </c>
      <c r="H643" s="49">
        <v>78110000</v>
      </c>
      <c r="I643" s="39">
        <v>234504</v>
      </c>
      <c r="J643" s="39">
        <f t="shared" si="22"/>
        <v>2345040</v>
      </c>
    </row>
    <row r="644" spans="1:10">
      <c r="A644" s="38">
        <f t="shared" si="23"/>
        <v>445</v>
      </c>
      <c r="B644" s="49">
        <v>64221</v>
      </c>
      <c r="C644" s="88" t="s">
        <v>884</v>
      </c>
      <c r="D644" s="49" t="s">
        <v>705</v>
      </c>
      <c r="E644" s="49">
        <v>0</v>
      </c>
      <c r="F644" s="49">
        <v>10</v>
      </c>
      <c r="G644" s="49">
        <v>10</v>
      </c>
      <c r="H644" s="49">
        <v>78110000</v>
      </c>
      <c r="I644" s="39">
        <v>234504</v>
      </c>
      <c r="J644" s="39">
        <f t="shared" si="22"/>
        <v>2345040</v>
      </c>
    </row>
    <row r="645" spans="1:10">
      <c r="A645" s="38">
        <f t="shared" si="23"/>
        <v>446</v>
      </c>
      <c r="B645" s="49">
        <v>64221</v>
      </c>
      <c r="C645" s="88" t="s">
        <v>885</v>
      </c>
      <c r="D645" s="49" t="s">
        <v>705</v>
      </c>
      <c r="E645" s="49">
        <v>0</v>
      </c>
      <c r="F645" s="49">
        <v>10</v>
      </c>
      <c r="G645" s="49">
        <v>10</v>
      </c>
      <c r="H645" s="49">
        <v>78110000</v>
      </c>
      <c r="I645" s="39">
        <v>234504</v>
      </c>
      <c r="J645" s="39">
        <f t="shared" si="22"/>
        <v>2345040</v>
      </c>
    </row>
    <row r="646" spans="1:10">
      <c r="A646" s="38">
        <f t="shared" si="23"/>
        <v>447</v>
      </c>
      <c r="B646" s="49">
        <v>64221</v>
      </c>
      <c r="C646" s="88" t="s">
        <v>886</v>
      </c>
      <c r="D646" s="49" t="s">
        <v>705</v>
      </c>
      <c r="E646" s="49">
        <v>0</v>
      </c>
      <c r="F646" s="49">
        <v>10</v>
      </c>
      <c r="G646" s="49">
        <v>10</v>
      </c>
      <c r="H646" s="49">
        <v>78110000</v>
      </c>
      <c r="I646" s="39">
        <v>234504</v>
      </c>
      <c r="J646" s="39">
        <f t="shared" si="22"/>
        <v>2345040</v>
      </c>
    </row>
    <row r="647" spans="1:10">
      <c r="A647" s="38">
        <f t="shared" si="23"/>
        <v>448</v>
      </c>
      <c r="B647" s="49">
        <v>64221</v>
      </c>
      <c r="C647" s="88" t="s">
        <v>887</v>
      </c>
      <c r="D647" s="49" t="s">
        <v>705</v>
      </c>
      <c r="E647" s="49">
        <v>0</v>
      </c>
      <c r="F647" s="49">
        <v>10</v>
      </c>
      <c r="G647" s="49">
        <v>10</v>
      </c>
      <c r="H647" s="49">
        <v>78110000</v>
      </c>
      <c r="I647" s="39">
        <v>234504</v>
      </c>
      <c r="J647" s="39">
        <f t="shared" si="22"/>
        <v>2345040</v>
      </c>
    </row>
    <row r="648" spans="1:10">
      <c r="A648" s="38">
        <f t="shared" si="23"/>
        <v>449</v>
      </c>
      <c r="B648" s="49">
        <v>64221</v>
      </c>
      <c r="C648" s="88" t="s">
        <v>888</v>
      </c>
      <c r="D648" s="49" t="s">
        <v>705</v>
      </c>
      <c r="E648" s="49">
        <v>0</v>
      </c>
      <c r="F648" s="49">
        <v>10</v>
      </c>
      <c r="G648" s="49">
        <v>10</v>
      </c>
      <c r="H648" s="49">
        <v>78110000</v>
      </c>
      <c r="I648" s="39">
        <v>234504</v>
      </c>
      <c r="J648" s="39">
        <f t="shared" si="22"/>
        <v>2345040</v>
      </c>
    </row>
    <row r="649" spans="1:10">
      <c r="A649" s="38">
        <f t="shared" si="23"/>
        <v>450</v>
      </c>
      <c r="B649" s="49">
        <v>64221</v>
      </c>
      <c r="C649" s="88" t="s">
        <v>889</v>
      </c>
      <c r="D649" s="49" t="s">
        <v>705</v>
      </c>
      <c r="E649" s="49">
        <v>0</v>
      </c>
      <c r="F649" s="49">
        <v>10</v>
      </c>
      <c r="G649" s="49">
        <v>10</v>
      </c>
      <c r="H649" s="49">
        <v>78110000</v>
      </c>
      <c r="I649" s="39">
        <v>234504</v>
      </c>
      <c r="J649" s="39">
        <f t="shared" si="22"/>
        <v>2345040</v>
      </c>
    </row>
    <row r="650" spans="1:10">
      <c r="A650" s="38">
        <f t="shared" si="23"/>
        <v>451</v>
      </c>
      <c r="B650" s="49">
        <v>64221</v>
      </c>
      <c r="C650" s="88" t="s">
        <v>890</v>
      </c>
      <c r="D650" s="49" t="s">
        <v>705</v>
      </c>
      <c r="E650" s="49">
        <v>0</v>
      </c>
      <c r="F650" s="49">
        <v>10</v>
      </c>
      <c r="G650" s="49">
        <v>10</v>
      </c>
      <c r="H650" s="49">
        <v>78110000</v>
      </c>
      <c r="I650" s="39">
        <v>234504</v>
      </c>
      <c r="J650" s="39">
        <f t="shared" si="22"/>
        <v>2345040</v>
      </c>
    </row>
    <row r="651" spans="1:10">
      <c r="A651" s="38">
        <f t="shared" si="23"/>
        <v>452</v>
      </c>
      <c r="B651" s="49">
        <v>64221</v>
      </c>
      <c r="C651" s="88" t="s">
        <v>891</v>
      </c>
      <c r="D651" s="49" t="s">
        <v>705</v>
      </c>
      <c r="E651" s="49">
        <v>0</v>
      </c>
      <c r="F651" s="49">
        <v>10</v>
      </c>
      <c r="G651" s="49">
        <v>10</v>
      </c>
      <c r="H651" s="49">
        <v>78110000</v>
      </c>
      <c r="I651" s="39">
        <v>234504</v>
      </c>
      <c r="J651" s="39">
        <f t="shared" si="22"/>
        <v>2345040</v>
      </c>
    </row>
    <row r="652" spans="1:10">
      <c r="A652" s="38">
        <f t="shared" si="23"/>
        <v>453</v>
      </c>
      <c r="B652" s="49">
        <v>64221</v>
      </c>
      <c r="C652" s="88" t="s">
        <v>892</v>
      </c>
      <c r="D652" s="49" t="s">
        <v>705</v>
      </c>
      <c r="E652" s="49">
        <v>0</v>
      </c>
      <c r="F652" s="49">
        <v>10</v>
      </c>
      <c r="G652" s="49">
        <v>10</v>
      </c>
      <c r="H652" s="49">
        <v>78110000</v>
      </c>
      <c r="I652" s="39">
        <v>234504</v>
      </c>
      <c r="J652" s="39">
        <f t="shared" si="22"/>
        <v>2345040</v>
      </c>
    </row>
    <row r="653" spans="1:10">
      <c r="A653" s="38">
        <f t="shared" si="23"/>
        <v>454</v>
      </c>
      <c r="B653" s="49">
        <v>64221</v>
      </c>
      <c r="C653" s="88" t="s">
        <v>893</v>
      </c>
      <c r="D653" s="49" t="s">
        <v>705</v>
      </c>
      <c r="E653" s="49">
        <v>0</v>
      </c>
      <c r="F653" s="49">
        <v>10</v>
      </c>
      <c r="G653" s="49">
        <v>10</v>
      </c>
      <c r="H653" s="49">
        <v>78110000</v>
      </c>
      <c r="I653" s="39">
        <v>234504</v>
      </c>
      <c r="J653" s="39">
        <f t="shared" si="22"/>
        <v>2345040</v>
      </c>
    </row>
    <row r="654" spans="1:10">
      <c r="A654" s="38">
        <f t="shared" si="23"/>
        <v>455</v>
      </c>
      <c r="B654" s="49">
        <v>64221</v>
      </c>
      <c r="C654" s="88" t="s">
        <v>894</v>
      </c>
      <c r="D654" s="49" t="s">
        <v>705</v>
      </c>
      <c r="E654" s="49">
        <v>0</v>
      </c>
      <c r="F654" s="49">
        <v>10</v>
      </c>
      <c r="G654" s="49">
        <v>10</v>
      </c>
      <c r="H654" s="49">
        <v>78110000</v>
      </c>
      <c r="I654" s="39">
        <v>234504</v>
      </c>
      <c r="J654" s="39">
        <f t="shared" si="22"/>
        <v>2345040</v>
      </c>
    </row>
    <row r="655" spans="1:10">
      <c r="A655" s="38">
        <f t="shared" si="23"/>
        <v>456</v>
      </c>
      <c r="B655" s="49">
        <v>64221</v>
      </c>
      <c r="C655" s="88" t="s">
        <v>895</v>
      </c>
      <c r="D655" s="49" t="s">
        <v>705</v>
      </c>
      <c r="E655" s="49">
        <v>0</v>
      </c>
      <c r="F655" s="49">
        <v>10</v>
      </c>
      <c r="G655" s="49">
        <v>10</v>
      </c>
      <c r="H655" s="49">
        <v>78110000</v>
      </c>
      <c r="I655" s="39">
        <v>234504</v>
      </c>
      <c r="J655" s="39">
        <f t="shared" ref="J655:J661" si="24">I655*F655</f>
        <v>2345040</v>
      </c>
    </row>
    <row r="656" spans="1:10">
      <c r="A656" s="38">
        <f t="shared" ref="A656:A661" si="25">A655+1</f>
        <v>457</v>
      </c>
      <c r="B656" s="49">
        <v>64221</v>
      </c>
      <c r="C656" s="88" t="s">
        <v>896</v>
      </c>
      <c r="D656" s="49" t="s">
        <v>705</v>
      </c>
      <c r="E656" s="49">
        <v>0</v>
      </c>
      <c r="F656" s="49">
        <v>10</v>
      </c>
      <c r="G656" s="49">
        <v>10</v>
      </c>
      <c r="H656" s="49">
        <v>78110000</v>
      </c>
      <c r="I656" s="39">
        <v>234504</v>
      </c>
      <c r="J656" s="39">
        <f t="shared" si="24"/>
        <v>2345040</v>
      </c>
    </row>
    <row r="657" spans="1:15">
      <c r="A657" s="38">
        <f t="shared" si="25"/>
        <v>458</v>
      </c>
      <c r="B657" s="49">
        <v>64221</v>
      </c>
      <c r="C657" s="88" t="s">
        <v>897</v>
      </c>
      <c r="D657" s="49" t="s">
        <v>705</v>
      </c>
      <c r="E657" s="49">
        <v>0</v>
      </c>
      <c r="F657" s="49">
        <v>10</v>
      </c>
      <c r="G657" s="49">
        <v>10</v>
      </c>
      <c r="H657" s="49">
        <v>78110000</v>
      </c>
      <c r="I657" s="39">
        <v>234504</v>
      </c>
      <c r="J657" s="39">
        <f t="shared" si="24"/>
        <v>2345040</v>
      </c>
    </row>
    <row r="658" spans="1:15">
      <c r="A658" s="38">
        <f t="shared" si="25"/>
        <v>459</v>
      </c>
      <c r="B658" s="49">
        <v>64221</v>
      </c>
      <c r="C658" s="88" t="s">
        <v>898</v>
      </c>
      <c r="D658" s="49" t="s">
        <v>705</v>
      </c>
      <c r="E658" s="49">
        <v>0</v>
      </c>
      <c r="F658" s="49">
        <v>10</v>
      </c>
      <c r="G658" s="49">
        <v>10</v>
      </c>
      <c r="H658" s="49">
        <v>78110000</v>
      </c>
      <c r="I658" s="39">
        <v>234504</v>
      </c>
      <c r="J658" s="39">
        <f t="shared" si="24"/>
        <v>2345040</v>
      </c>
    </row>
    <row r="659" spans="1:15">
      <c r="A659" s="38">
        <f t="shared" si="25"/>
        <v>460</v>
      </c>
      <c r="B659" s="49">
        <v>64221</v>
      </c>
      <c r="C659" s="88" t="s">
        <v>899</v>
      </c>
      <c r="D659" s="49" t="s">
        <v>705</v>
      </c>
      <c r="E659" s="49">
        <v>0</v>
      </c>
      <c r="F659" s="49">
        <v>10</v>
      </c>
      <c r="G659" s="49">
        <v>10</v>
      </c>
      <c r="H659" s="49">
        <v>78110000</v>
      </c>
      <c r="I659" s="39">
        <v>234504</v>
      </c>
      <c r="J659" s="39">
        <f t="shared" si="24"/>
        <v>2345040</v>
      </c>
    </row>
    <row r="660" spans="1:15">
      <c r="A660" s="38">
        <f t="shared" si="25"/>
        <v>461</v>
      </c>
      <c r="B660" s="49">
        <v>64221</v>
      </c>
      <c r="C660" s="88" t="s">
        <v>900</v>
      </c>
      <c r="D660" s="49" t="s">
        <v>705</v>
      </c>
      <c r="E660" s="49">
        <v>0</v>
      </c>
      <c r="F660" s="49">
        <v>10</v>
      </c>
      <c r="G660" s="49">
        <v>10</v>
      </c>
      <c r="H660" s="49">
        <v>78110000</v>
      </c>
      <c r="I660" s="39">
        <v>234504</v>
      </c>
      <c r="J660" s="39">
        <f t="shared" si="24"/>
        <v>2345040</v>
      </c>
    </row>
    <row r="661" spans="1:15">
      <c r="A661" s="38">
        <f t="shared" si="25"/>
        <v>462</v>
      </c>
      <c r="B661" s="49">
        <v>64221</v>
      </c>
      <c r="C661" s="88" t="s">
        <v>901</v>
      </c>
      <c r="D661" s="49" t="s">
        <v>705</v>
      </c>
      <c r="E661" s="49">
        <v>0</v>
      </c>
      <c r="F661" s="49">
        <v>10</v>
      </c>
      <c r="G661" s="49">
        <v>10</v>
      </c>
      <c r="H661" s="49">
        <v>78110000</v>
      </c>
      <c r="I661" s="39">
        <v>234504</v>
      </c>
      <c r="J661" s="39">
        <f t="shared" si="24"/>
        <v>2345040</v>
      </c>
    </row>
    <row r="662" spans="1:15" ht="15.75" thickBot="1">
      <c r="A662" s="41"/>
      <c r="B662" s="91"/>
      <c r="C662" s="94"/>
      <c r="D662" s="91"/>
      <c r="E662" s="91"/>
      <c r="F662" s="91"/>
      <c r="G662" s="91"/>
      <c r="H662" s="91"/>
      <c r="I662" s="92"/>
      <c r="J662" s="92"/>
    </row>
    <row r="663" spans="1:15" ht="15.75" thickBot="1">
      <c r="A663" s="667" t="s">
        <v>318</v>
      </c>
      <c r="B663" s="668"/>
      <c r="C663" s="668"/>
      <c r="D663" s="668"/>
      <c r="E663" s="668"/>
      <c r="F663" s="668"/>
      <c r="G663" s="668"/>
      <c r="H663" s="668"/>
      <c r="I663" s="669"/>
      <c r="J663" s="99">
        <f>+H244+H268</f>
        <v>36000000</v>
      </c>
    </row>
    <row r="664" spans="1:15">
      <c r="A664" s="41"/>
      <c r="B664" s="91"/>
      <c r="C664" s="94"/>
      <c r="D664" s="91"/>
      <c r="E664" s="91"/>
      <c r="F664" s="91"/>
      <c r="G664" s="91"/>
      <c r="H664" s="91"/>
      <c r="I664" s="92"/>
      <c r="J664" s="92"/>
    </row>
    <row r="665" spans="1:15">
      <c r="A665" s="599" t="s">
        <v>290</v>
      </c>
      <c r="B665" s="599"/>
      <c r="C665" s="599"/>
      <c r="D665" s="599"/>
      <c r="E665" s="599"/>
      <c r="F665" s="599"/>
      <c r="G665" s="599"/>
      <c r="H665" s="599"/>
      <c r="I665" s="599"/>
      <c r="J665" s="599"/>
    </row>
    <row r="666" spans="1:15" ht="24.75" customHeight="1">
      <c r="A666" s="652" t="s">
        <v>28</v>
      </c>
      <c r="B666" s="653"/>
      <c r="C666" s="653"/>
      <c r="D666" s="653"/>
      <c r="E666" s="653"/>
      <c r="F666" s="653"/>
      <c r="G666" s="653"/>
      <c r="H666" s="653"/>
      <c r="I666" s="653"/>
      <c r="J666" s="653"/>
    </row>
    <row r="667" spans="1:15" s="66" customFormat="1">
      <c r="A667" s="563" t="s">
        <v>57</v>
      </c>
      <c r="B667" s="563"/>
      <c r="C667" s="563"/>
      <c r="D667" s="563"/>
      <c r="E667" s="563"/>
      <c r="F667" s="563"/>
      <c r="G667" s="563"/>
      <c r="H667" s="563"/>
      <c r="I667" s="563"/>
      <c r="J667" s="563"/>
      <c r="K667" s="98"/>
      <c r="L667" s="98"/>
      <c r="M667" s="98"/>
      <c r="N667" s="98"/>
      <c r="O667" s="98"/>
    </row>
    <row r="668" spans="1:15">
      <c r="A668" s="102"/>
      <c r="B668" s="102"/>
      <c r="C668" s="102"/>
      <c r="D668" s="102"/>
      <c r="E668" s="102"/>
      <c r="F668" s="102"/>
      <c r="G668" s="102"/>
      <c r="H668" s="102"/>
      <c r="I668" s="102"/>
      <c r="J668" s="102"/>
    </row>
    <row r="669" spans="1:15">
      <c r="A669" s="563" t="s">
        <v>319</v>
      </c>
      <c r="B669" s="563"/>
      <c r="C669" s="563"/>
      <c r="D669" s="563"/>
      <c r="E669" s="563"/>
      <c r="F669" s="563"/>
      <c r="G669" s="563"/>
      <c r="H669" s="563"/>
      <c r="I669" s="563"/>
      <c r="J669" s="563"/>
    </row>
    <row r="670" spans="1:15">
      <c r="A670" s="96"/>
      <c r="B670" s="96"/>
      <c r="C670" s="96"/>
      <c r="D670" s="97"/>
      <c r="E670" s="97"/>
      <c r="F670" s="96"/>
      <c r="G670" s="98"/>
      <c r="H670" s="98"/>
      <c r="I670" s="98"/>
      <c r="J670" s="98"/>
    </row>
    <row r="671" spans="1:15">
      <c r="A671" s="564" t="s">
        <v>320</v>
      </c>
      <c r="B671" s="564"/>
      <c r="C671" s="564"/>
      <c r="D671" s="564"/>
      <c r="E671" s="564"/>
      <c r="F671" s="564"/>
      <c r="G671" s="564"/>
      <c r="H671" s="564"/>
      <c r="I671" s="564"/>
      <c r="J671" s="564"/>
    </row>
    <row r="672" spans="1:15">
      <c r="A672" s="574" t="s">
        <v>39</v>
      </c>
      <c r="B672" s="574"/>
      <c r="C672" s="574"/>
      <c r="D672" s="574" t="s">
        <v>40</v>
      </c>
      <c r="E672" s="574"/>
      <c r="F672" s="574"/>
      <c r="G672" s="574"/>
      <c r="H672" s="574" t="s">
        <v>26</v>
      </c>
      <c r="I672" s="574"/>
      <c r="J672" s="574"/>
    </row>
    <row r="673" spans="1:15" ht="54" customHeight="1">
      <c r="A673" s="574" t="s">
        <v>89</v>
      </c>
      <c r="B673" s="574"/>
      <c r="C673" s="574"/>
      <c r="D673" s="670" t="s">
        <v>88</v>
      </c>
      <c r="E673" s="670"/>
      <c r="F673" s="670"/>
      <c r="G673" s="670"/>
      <c r="H673" s="671">
        <v>8600000</v>
      </c>
      <c r="I673" s="672"/>
      <c r="J673" s="672"/>
    </row>
    <row r="674" spans="1:15" ht="40.5">
      <c r="A674" s="103" t="s">
        <v>41</v>
      </c>
      <c r="B674" s="104" t="s">
        <v>42</v>
      </c>
      <c r="C674" s="104" t="s">
        <v>43</v>
      </c>
      <c r="D674" s="104" t="s">
        <v>44</v>
      </c>
      <c r="E674" s="104" t="s">
        <v>45</v>
      </c>
      <c r="F674" s="104" t="s">
        <v>46</v>
      </c>
      <c r="G674" s="104" t="s">
        <v>47</v>
      </c>
      <c r="H674" s="104" t="s">
        <v>48</v>
      </c>
      <c r="I674" s="104" t="s">
        <v>49</v>
      </c>
      <c r="J674" s="104" t="s">
        <v>50</v>
      </c>
    </row>
    <row r="675" spans="1:15" ht="54">
      <c r="A675" s="104">
        <f>A661+1</f>
        <v>463</v>
      </c>
      <c r="B675" s="105">
        <v>8912103</v>
      </c>
      <c r="C675" s="106" t="s">
        <v>321</v>
      </c>
      <c r="D675" s="105" t="s">
        <v>295</v>
      </c>
      <c r="E675" s="105">
        <v>0</v>
      </c>
      <c r="F675" s="105">
        <v>5</v>
      </c>
      <c r="G675" s="105">
        <v>5</v>
      </c>
      <c r="H675" s="105">
        <v>82101501</v>
      </c>
      <c r="I675" s="107">
        <v>234504</v>
      </c>
      <c r="J675" s="107">
        <f>I675*F675</f>
        <v>1172520</v>
      </c>
    </row>
    <row r="676" spans="1:15" ht="54">
      <c r="A676" s="104">
        <f>A675+1</f>
        <v>464</v>
      </c>
      <c r="B676" s="105">
        <v>8912103</v>
      </c>
      <c r="C676" s="106" t="s">
        <v>322</v>
      </c>
      <c r="D676" s="105" t="s">
        <v>295</v>
      </c>
      <c r="E676" s="105">
        <v>0</v>
      </c>
      <c r="F676" s="105">
        <v>5</v>
      </c>
      <c r="G676" s="105">
        <v>5</v>
      </c>
      <c r="H676" s="105">
        <v>82101501</v>
      </c>
      <c r="I676" s="107">
        <v>234504</v>
      </c>
      <c r="J676" s="107">
        <f>I676*F676</f>
        <v>1172520</v>
      </c>
    </row>
    <row r="677" spans="1:15" ht="15.75" thickBot="1">
      <c r="A677" s="41"/>
      <c r="B677" s="91"/>
      <c r="C677" s="94"/>
      <c r="D677" s="91"/>
      <c r="E677" s="91"/>
      <c r="F677" s="91"/>
      <c r="G677" s="91"/>
      <c r="H677" s="91"/>
      <c r="I677" s="92"/>
      <c r="J677" s="92"/>
    </row>
    <row r="678" spans="1:15" ht="15.75" thickBot="1">
      <c r="A678" s="673" t="s">
        <v>323</v>
      </c>
      <c r="B678" s="674"/>
      <c r="C678" s="674"/>
      <c r="D678" s="674"/>
      <c r="E678" s="674"/>
      <c r="F678" s="674"/>
      <c r="G678" s="674"/>
      <c r="H678" s="674"/>
      <c r="I678" s="675"/>
      <c r="J678" s="101">
        <f>+H673</f>
        <v>8600000</v>
      </c>
    </row>
    <row r="679" spans="1:15">
      <c r="A679" s="41"/>
      <c r="B679" s="91"/>
      <c r="C679" s="94"/>
      <c r="D679" s="91"/>
      <c r="E679" s="91"/>
      <c r="F679" s="91"/>
      <c r="G679" s="91"/>
      <c r="H679" s="91"/>
      <c r="I679" s="92"/>
      <c r="J679" s="92"/>
    </row>
    <row r="680" spans="1:15" s="66" customFormat="1">
      <c r="A680" s="599" t="s">
        <v>290</v>
      </c>
      <c r="B680" s="599"/>
      <c r="C680" s="599"/>
      <c r="D680" s="599"/>
      <c r="E680" s="599"/>
      <c r="F680" s="599"/>
      <c r="G680" s="599"/>
      <c r="H680" s="599"/>
      <c r="I680" s="599"/>
      <c r="J680" s="599"/>
    </row>
    <row r="681" spans="1:15" s="66" customFormat="1" ht="24.75" customHeight="1">
      <c r="A681" s="652" t="s">
        <v>29</v>
      </c>
      <c r="B681" s="653"/>
      <c r="C681" s="653"/>
      <c r="D681" s="653"/>
      <c r="E681" s="653"/>
      <c r="F681" s="653"/>
      <c r="G681" s="653"/>
      <c r="H681" s="653"/>
      <c r="I681" s="653"/>
      <c r="J681" s="653"/>
    </row>
    <row r="682" spans="1:15" s="66" customFormat="1">
      <c r="A682" s="563" t="s">
        <v>57</v>
      </c>
      <c r="B682" s="563"/>
      <c r="C682" s="563"/>
      <c r="D682" s="563"/>
      <c r="E682" s="563"/>
      <c r="F682" s="563"/>
      <c r="G682" s="563"/>
      <c r="H682" s="563"/>
      <c r="I682" s="563"/>
      <c r="J682" s="563"/>
      <c r="K682" s="98"/>
      <c r="L682" s="98"/>
      <c r="M682" s="98"/>
      <c r="N682" s="98"/>
      <c r="O682" s="98"/>
    </row>
    <row r="683" spans="1:15" s="66" customFormat="1">
      <c r="A683" s="102"/>
      <c r="B683" s="102"/>
      <c r="C683" s="102"/>
      <c r="D683" s="102"/>
      <c r="E683" s="102"/>
      <c r="F683" s="102"/>
      <c r="G683" s="102"/>
      <c r="H683" s="102"/>
      <c r="I683" s="102"/>
      <c r="J683" s="102"/>
    </row>
    <row r="684" spans="1:15" s="66" customFormat="1">
      <c r="A684" s="563" t="s">
        <v>296</v>
      </c>
      <c r="B684" s="563"/>
      <c r="C684" s="563"/>
      <c r="D684" s="563"/>
      <c r="E684" s="563"/>
      <c r="F684" s="563"/>
      <c r="G684" s="563"/>
      <c r="H684" s="563"/>
      <c r="I684" s="563"/>
      <c r="J684" s="563"/>
    </row>
    <row r="685" spans="1:15" s="66" customFormat="1">
      <c r="A685" s="96"/>
      <c r="B685" s="96"/>
      <c r="C685" s="96"/>
      <c r="D685" s="97"/>
      <c r="E685" s="97"/>
      <c r="F685" s="96"/>
      <c r="G685" s="98"/>
      <c r="H685" s="98"/>
      <c r="I685" s="98"/>
      <c r="J685" s="98"/>
    </row>
    <row r="686" spans="1:15" s="66" customFormat="1">
      <c r="A686" s="564" t="s">
        <v>293</v>
      </c>
      <c r="B686" s="564"/>
      <c r="C686" s="564"/>
      <c r="D686" s="564"/>
      <c r="E686" s="564"/>
      <c r="F686" s="564"/>
      <c r="G686" s="564"/>
      <c r="H686" s="564"/>
      <c r="I686" s="564"/>
      <c r="J686" s="564"/>
    </row>
    <row r="687" spans="1:15" s="120" customFormat="1" ht="13.5">
      <c r="A687" s="574" t="s">
        <v>39</v>
      </c>
      <c r="B687" s="574"/>
      <c r="C687" s="574"/>
      <c r="D687" s="574" t="s">
        <v>40</v>
      </c>
      <c r="E687" s="574"/>
      <c r="F687" s="574"/>
      <c r="G687" s="574"/>
      <c r="H687" s="574" t="s">
        <v>26</v>
      </c>
      <c r="I687" s="574"/>
      <c r="J687" s="574"/>
    </row>
    <row r="688" spans="1:15" s="120" customFormat="1" ht="30.75" customHeight="1">
      <c r="A688" s="574" t="s">
        <v>91</v>
      </c>
      <c r="B688" s="574"/>
      <c r="C688" s="574"/>
      <c r="D688" s="670" t="s">
        <v>96</v>
      </c>
      <c r="E688" s="670"/>
      <c r="F688" s="670"/>
      <c r="G688" s="670"/>
      <c r="H688" s="671">
        <v>10000000</v>
      </c>
      <c r="I688" s="672"/>
      <c r="J688" s="672"/>
    </row>
    <row r="689" spans="1:15" s="120" customFormat="1" ht="40.5">
      <c r="A689" s="103" t="s">
        <v>41</v>
      </c>
      <c r="B689" s="104" t="s">
        <v>42</v>
      </c>
      <c r="C689" s="104" t="s">
        <v>43</v>
      </c>
      <c r="D689" s="104" t="s">
        <v>44</v>
      </c>
      <c r="E689" s="104" t="s">
        <v>45</v>
      </c>
      <c r="F689" s="104" t="s">
        <v>46</v>
      </c>
      <c r="G689" s="104" t="s">
        <v>47</v>
      </c>
      <c r="H689" s="104" t="s">
        <v>48</v>
      </c>
      <c r="I689" s="104" t="s">
        <v>49</v>
      </c>
      <c r="J689" s="104" t="s">
        <v>50</v>
      </c>
    </row>
    <row r="690" spans="1:15" ht="38.25">
      <c r="A690" s="108">
        <f>A676+1</f>
        <v>465</v>
      </c>
      <c r="B690" s="109">
        <v>31210</v>
      </c>
      <c r="C690" s="127" t="s">
        <v>473</v>
      </c>
      <c r="D690" s="128" t="s">
        <v>101</v>
      </c>
      <c r="E690" s="109">
        <v>0</v>
      </c>
      <c r="F690" s="109">
        <v>200</v>
      </c>
      <c r="G690" s="109">
        <f>F690</f>
        <v>200</v>
      </c>
      <c r="H690" s="109">
        <v>30103605</v>
      </c>
      <c r="I690" s="182"/>
      <c r="J690" s="182"/>
    </row>
    <row r="691" spans="1:15" ht="25.5">
      <c r="A691" s="108">
        <f>A690+1</f>
        <v>466</v>
      </c>
      <c r="B691" s="109">
        <v>31210</v>
      </c>
      <c r="C691" s="129" t="s">
        <v>474</v>
      </c>
      <c r="D691" s="130" t="s">
        <v>101</v>
      </c>
      <c r="E691" s="109">
        <v>0</v>
      </c>
      <c r="F691" s="109">
        <v>100</v>
      </c>
      <c r="G691" s="109">
        <f>F691</f>
        <v>100</v>
      </c>
      <c r="H691" s="109">
        <v>30103601</v>
      </c>
      <c r="I691" s="182"/>
      <c r="J691" s="182"/>
    </row>
    <row r="692" spans="1:15" s="112" customFormat="1" ht="21" customHeight="1">
      <c r="A692" s="115"/>
      <c r="B692" s="116"/>
      <c r="C692" s="125"/>
      <c r="D692" s="126"/>
      <c r="E692" s="116"/>
      <c r="F692" s="116"/>
      <c r="G692" s="116"/>
      <c r="H692" s="116"/>
      <c r="I692" s="119"/>
      <c r="J692" s="119"/>
    </row>
    <row r="693" spans="1:15" s="134" customFormat="1" ht="18.75" customHeight="1">
      <c r="A693" s="574" t="s">
        <v>39</v>
      </c>
      <c r="B693" s="574"/>
      <c r="C693" s="574"/>
      <c r="D693" s="574" t="s">
        <v>40</v>
      </c>
      <c r="E693" s="574"/>
      <c r="F693" s="574"/>
      <c r="G693" s="574"/>
      <c r="H693" s="574" t="s">
        <v>26</v>
      </c>
      <c r="I693" s="574"/>
      <c r="J693" s="574"/>
    </row>
    <row r="694" spans="1:15" s="134" customFormat="1" ht="21.75" customHeight="1">
      <c r="A694" s="574" t="s">
        <v>269</v>
      </c>
      <c r="B694" s="574"/>
      <c r="C694" s="574"/>
      <c r="D694" s="670" t="s">
        <v>268</v>
      </c>
      <c r="E694" s="670"/>
      <c r="F694" s="670"/>
      <c r="G694" s="670"/>
      <c r="H694" s="671">
        <v>6000000</v>
      </c>
      <c r="I694" s="672"/>
      <c r="J694" s="672"/>
    </row>
    <row r="695" spans="1:15" s="120" customFormat="1" ht="40.5">
      <c r="A695" s="103" t="s">
        <v>41</v>
      </c>
      <c r="B695" s="185" t="s">
        <v>42</v>
      </c>
      <c r="C695" s="185" t="s">
        <v>43</v>
      </c>
      <c r="D695" s="185" t="s">
        <v>44</v>
      </c>
      <c r="E695" s="185" t="s">
        <v>45</v>
      </c>
      <c r="F695" s="185" t="s">
        <v>46</v>
      </c>
      <c r="G695" s="185" t="s">
        <v>47</v>
      </c>
      <c r="H695" s="185" t="s">
        <v>48</v>
      </c>
      <c r="I695" s="185" t="s">
        <v>49</v>
      </c>
      <c r="J695" s="185" t="s">
        <v>50</v>
      </c>
    </row>
    <row r="696" spans="1:15" s="134" customFormat="1" ht="30.75" customHeight="1">
      <c r="A696" s="108">
        <f>A691+1</f>
        <v>467</v>
      </c>
      <c r="B696" s="109">
        <v>3471001</v>
      </c>
      <c r="C696" s="131" t="s">
        <v>435</v>
      </c>
      <c r="D696" s="130" t="s">
        <v>416</v>
      </c>
      <c r="E696" s="109">
        <v>0</v>
      </c>
      <c r="F696" s="109">
        <v>20</v>
      </c>
      <c r="G696" s="109">
        <f>F696</f>
        <v>20</v>
      </c>
      <c r="H696" s="109">
        <v>54101706</v>
      </c>
      <c r="I696" s="182"/>
      <c r="J696" s="182"/>
      <c r="K696" s="140"/>
      <c r="L696" s="140"/>
      <c r="M696" s="140"/>
      <c r="N696" s="140"/>
      <c r="O696" s="140"/>
    </row>
    <row r="697" spans="1:15" s="112" customFormat="1" ht="12.75">
      <c r="A697" s="115"/>
      <c r="B697" s="116"/>
      <c r="C697" s="132"/>
      <c r="D697" s="133"/>
      <c r="E697" s="116"/>
      <c r="F697" s="116"/>
      <c r="G697" s="116"/>
      <c r="H697" s="116"/>
      <c r="I697" s="119"/>
      <c r="J697" s="119"/>
      <c r="K697" s="140"/>
      <c r="L697" s="140"/>
      <c r="M697" s="140"/>
      <c r="N697" s="140"/>
      <c r="O697" s="140"/>
    </row>
    <row r="698" spans="1:15" s="112" customFormat="1" ht="13.5">
      <c r="A698" s="574" t="s">
        <v>39</v>
      </c>
      <c r="B698" s="574"/>
      <c r="C698" s="574"/>
      <c r="D698" s="574" t="s">
        <v>40</v>
      </c>
      <c r="E698" s="574"/>
      <c r="F698" s="574"/>
      <c r="G698" s="574"/>
      <c r="H698" s="574" t="s">
        <v>26</v>
      </c>
      <c r="I698" s="574"/>
      <c r="J698" s="574"/>
      <c r="K698" s="140"/>
      <c r="L698" s="140"/>
      <c r="M698" s="140"/>
      <c r="N698" s="140"/>
      <c r="O698" s="140"/>
    </row>
    <row r="699" spans="1:15" s="112" customFormat="1" ht="41.25" customHeight="1">
      <c r="A699" s="574" t="s">
        <v>92</v>
      </c>
      <c r="B699" s="574"/>
      <c r="C699" s="574"/>
      <c r="D699" s="670" t="s">
        <v>97</v>
      </c>
      <c r="E699" s="670"/>
      <c r="F699" s="670"/>
      <c r="G699" s="670"/>
      <c r="H699" s="671">
        <v>12000000</v>
      </c>
      <c r="I699" s="672"/>
      <c r="J699" s="672"/>
      <c r="K699" s="140"/>
      <c r="L699" s="140"/>
      <c r="M699" s="140"/>
      <c r="N699" s="140"/>
      <c r="O699" s="140"/>
    </row>
    <row r="700" spans="1:15" s="120" customFormat="1" ht="40.5">
      <c r="A700" s="103" t="s">
        <v>41</v>
      </c>
      <c r="B700" s="185" t="s">
        <v>42</v>
      </c>
      <c r="C700" s="185" t="s">
        <v>43</v>
      </c>
      <c r="D700" s="185" t="s">
        <v>44</v>
      </c>
      <c r="E700" s="185" t="s">
        <v>45</v>
      </c>
      <c r="F700" s="185" t="s">
        <v>46</v>
      </c>
      <c r="G700" s="185" t="s">
        <v>47</v>
      </c>
      <c r="H700" s="185" t="s">
        <v>48</v>
      </c>
      <c r="I700" s="185" t="s">
        <v>49</v>
      </c>
      <c r="J700" s="185" t="s">
        <v>50</v>
      </c>
    </row>
    <row r="701" spans="1:15" s="112" customFormat="1" ht="12.75">
      <c r="A701" s="121">
        <f>A696+1</f>
        <v>468</v>
      </c>
      <c r="B701" s="202">
        <v>3511035</v>
      </c>
      <c r="C701" s="123" t="s">
        <v>461</v>
      </c>
      <c r="D701" s="124" t="s">
        <v>102</v>
      </c>
      <c r="E701" s="109">
        <v>0</v>
      </c>
      <c r="F701" s="109">
        <f t="shared" ref="F701:F708" si="26">+K701+M701+N701+O701</f>
        <v>80</v>
      </c>
      <c r="G701" s="122">
        <f>F701</f>
        <v>80</v>
      </c>
      <c r="H701" s="202">
        <v>31211803</v>
      </c>
      <c r="I701" s="182"/>
      <c r="J701" s="182"/>
      <c r="K701" s="140">
        <v>10</v>
      </c>
      <c r="L701" s="140"/>
      <c r="M701" s="140">
        <v>10</v>
      </c>
      <c r="N701" s="140">
        <v>50</v>
      </c>
      <c r="O701" s="140">
        <v>10</v>
      </c>
    </row>
    <row r="702" spans="1:15" s="112" customFormat="1" ht="51">
      <c r="A702" s="108">
        <f t="shared" ref="A702:A711" si="27">A701+1</f>
        <v>469</v>
      </c>
      <c r="B702" s="203">
        <v>3511004</v>
      </c>
      <c r="C702" s="111" t="s">
        <v>462</v>
      </c>
      <c r="D702" s="114" t="s">
        <v>102</v>
      </c>
      <c r="E702" s="109">
        <v>0</v>
      </c>
      <c r="F702" s="109">
        <f t="shared" si="26"/>
        <v>8</v>
      </c>
      <c r="G702" s="122">
        <f t="shared" ref="G702:G711" si="28">F702</f>
        <v>8</v>
      </c>
      <c r="H702" s="203">
        <v>31211518</v>
      </c>
      <c r="I702" s="182"/>
      <c r="J702" s="182"/>
      <c r="K702" s="140">
        <v>4</v>
      </c>
      <c r="L702" s="140"/>
      <c r="M702" s="140">
        <v>1</v>
      </c>
      <c r="N702" s="140">
        <v>3</v>
      </c>
      <c r="O702" s="140"/>
    </row>
    <row r="703" spans="1:15" s="112" customFormat="1" ht="51">
      <c r="A703" s="108">
        <f t="shared" si="27"/>
        <v>470</v>
      </c>
      <c r="B703" s="203">
        <v>3511004</v>
      </c>
      <c r="C703" s="111" t="s">
        <v>463</v>
      </c>
      <c r="D703" s="113" t="s">
        <v>102</v>
      </c>
      <c r="E703" s="109">
        <v>0</v>
      </c>
      <c r="F703" s="109">
        <f t="shared" si="26"/>
        <v>40</v>
      </c>
      <c r="G703" s="122">
        <f t="shared" si="28"/>
        <v>40</v>
      </c>
      <c r="H703" s="203">
        <v>31211518</v>
      </c>
      <c r="I703" s="182"/>
      <c r="J703" s="182"/>
      <c r="K703" s="140"/>
      <c r="L703" s="140"/>
      <c r="M703" s="140"/>
      <c r="N703" s="140">
        <v>40</v>
      </c>
      <c r="O703" s="140"/>
    </row>
    <row r="704" spans="1:15" s="112" customFormat="1" ht="89.25">
      <c r="A704" s="108">
        <f t="shared" si="27"/>
        <v>471</v>
      </c>
      <c r="B704" s="204">
        <v>3511001</v>
      </c>
      <c r="C704" s="111" t="s">
        <v>465</v>
      </c>
      <c r="D704" s="114" t="s">
        <v>104</v>
      </c>
      <c r="E704" s="109">
        <v>0</v>
      </c>
      <c r="F704" s="109">
        <f t="shared" si="26"/>
        <v>10</v>
      </c>
      <c r="G704" s="122">
        <f t="shared" si="28"/>
        <v>10</v>
      </c>
      <c r="H704" s="203">
        <v>31211508</v>
      </c>
      <c r="I704" s="182"/>
      <c r="J704" s="182"/>
      <c r="K704" s="140"/>
      <c r="L704" s="140"/>
      <c r="M704" s="140"/>
      <c r="N704" s="140">
        <v>5</v>
      </c>
      <c r="O704" s="140">
        <v>5</v>
      </c>
    </row>
    <row r="705" spans="1:15" s="112" customFormat="1" ht="89.25">
      <c r="A705" s="108">
        <f t="shared" si="27"/>
        <v>472</v>
      </c>
      <c r="B705" s="204">
        <v>3511001</v>
      </c>
      <c r="C705" s="111" t="s">
        <v>464</v>
      </c>
      <c r="D705" s="114" t="s">
        <v>104</v>
      </c>
      <c r="E705" s="109">
        <v>0</v>
      </c>
      <c r="F705" s="109">
        <f t="shared" si="26"/>
        <v>10</v>
      </c>
      <c r="G705" s="122">
        <f t="shared" si="28"/>
        <v>10</v>
      </c>
      <c r="H705" s="203">
        <v>31211508</v>
      </c>
      <c r="I705" s="182"/>
      <c r="J705" s="182"/>
      <c r="K705" s="140"/>
      <c r="L705" s="140"/>
      <c r="M705" s="140"/>
      <c r="N705" s="140">
        <v>5</v>
      </c>
      <c r="O705" s="140">
        <v>5</v>
      </c>
    </row>
    <row r="706" spans="1:15" s="112" customFormat="1" ht="78" customHeight="1">
      <c r="A706" s="108">
        <f t="shared" si="27"/>
        <v>473</v>
      </c>
      <c r="B706" s="205">
        <v>3511003</v>
      </c>
      <c r="C706" s="206" t="s">
        <v>467</v>
      </c>
      <c r="D706" s="128" t="s">
        <v>466</v>
      </c>
      <c r="E706" s="109">
        <v>0</v>
      </c>
      <c r="F706" s="109">
        <f t="shared" si="26"/>
        <v>20</v>
      </c>
      <c r="G706" s="122">
        <f t="shared" si="28"/>
        <v>20</v>
      </c>
      <c r="H706" s="205">
        <v>31211501</v>
      </c>
      <c r="I706" s="183"/>
      <c r="J706" s="182"/>
      <c r="K706" s="53">
        <v>5</v>
      </c>
      <c r="L706" s="53"/>
      <c r="M706" s="53">
        <v>5</v>
      </c>
      <c r="N706" s="53">
        <v>5</v>
      </c>
      <c r="O706" s="53">
        <v>5</v>
      </c>
    </row>
    <row r="707" spans="1:15" s="112" customFormat="1" ht="42.75" customHeight="1">
      <c r="A707" s="108">
        <f t="shared" si="27"/>
        <v>474</v>
      </c>
      <c r="B707" s="205" t="s">
        <v>468</v>
      </c>
      <c r="C707" s="111" t="s">
        <v>469</v>
      </c>
      <c r="D707" s="114" t="s">
        <v>102</v>
      </c>
      <c r="E707" s="109">
        <v>0</v>
      </c>
      <c r="F707" s="109">
        <f t="shared" si="26"/>
        <v>15</v>
      </c>
      <c r="G707" s="122">
        <f t="shared" si="28"/>
        <v>15</v>
      </c>
      <c r="H707" s="205">
        <v>31211522</v>
      </c>
      <c r="I707" s="182"/>
      <c r="J707" s="182"/>
      <c r="N707" s="112">
        <v>5</v>
      </c>
      <c r="O707" s="112">
        <v>10</v>
      </c>
    </row>
    <row r="708" spans="1:15" s="112" customFormat="1" ht="25.5">
      <c r="A708" s="108">
        <f t="shared" si="27"/>
        <v>475</v>
      </c>
      <c r="B708" s="205" t="s">
        <v>468</v>
      </c>
      <c r="C708" s="111" t="s">
        <v>470</v>
      </c>
      <c r="D708" s="113" t="s">
        <v>102</v>
      </c>
      <c r="E708" s="109">
        <v>0</v>
      </c>
      <c r="F708" s="109">
        <f t="shared" si="26"/>
        <v>20</v>
      </c>
      <c r="G708" s="122">
        <f t="shared" si="28"/>
        <v>20</v>
      </c>
      <c r="H708" s="205">
        <v>31211522</v>
      </c>
      <c r="I708" s="182"/>
      <c r="J708" s="182"/>
      <c r="K708" s="112">
        <v>5</v>
      </c>
      <c r="N708" s="112">
        <v>10</v>
      </c>
      <c r="O708" s="112">
        <v>5</v>
      </c>
    </row>
    <row r="709" spans="1:15" s="134" customFormat="1" ht="12.75">
      <c r="A709" s="108">
        <f t="shared" si="27"/>
        <v>476</v>
      </c>
      <c r="B709" s="203">
        <v>3542006</v>
      </c>
      <c r="C709" s="111" t="s">
        <v>105</v>
      </c>
      <c r="D709" s="114" t="s">
        <v>106</v>
      </c>
      <c r="E709" s="109">
        <v>0</v>
      </c>
      <c r="F709" s="109">
        <v>10</v>
      </c>
      <c r="G709" s="122">
        <f t="shared" si="28"/>
        <v>10</v>
      </c>
      <c r="H709" s="203">
        <v>31201610</v>
      </c>
      <c r="I709" s="182"/>
      <c r="J709" s="182"/>
    </row>
    <row r="710" spans="1:15" s="134" customFormat="1" ht="12.75" customHeight="1">
      <c r="A710" s="108">
        <f t="shared" si="27"/>
        <v>477</v>
      </c>
      <c r="B710" s="205">
        <v>3549051</v>
      </c>
      <c r="C710" s="111" t="s">
        <v>471</v>
      </c>
      <c r="D710" s="113" t="s">
        <v>102</v>
      </c>
      <c r="E710" s="109">
        <v>0</v>
      </c>
      <c r="F710" s="109">
        <v>10</v>
      </c>
      <c r="G710" s="122">
        <f t="shared" si="28"/>
        <v>10</v>
      </c>
      <c r="H710" s="203">
        <v>12164905</v>
      </c>
      <c r="I710" s="182"/>
      <c r="J710" s="182"/>
    </row>
    <row r="711" spans="1:15" s="134" customFormat="1" ht="17.25" customHeight="1">
      <c r="A711" s="108">
        <f t="shared" si="27"/>
        <v>478</v>
      </c>
      <c r="B711" s="109">
        <v>3542006</v>
      </c>
      <c r="C711" s="111" t="s">
        <v>107</v>
      </c>
      <c r="D711" s="114" t="s">
        <v>108</v>
      </c>
      <c r="E711" s="109">
        <v>0</v>
      </c>
      <c r="F711" s="109">
        <v>10</v>
      </c>
      <c r="G711" s="122">
        <f t="shared" si="28"/>
        <v>10</v>
      </c>
      <c r="H711" s="203">
        <v>31201610</v>
      </c>
      <c r="I711" s="182"/>
      <c r="J711" s="182"/>
    </row>
    <row r="712" spans="1:15" s="120" customFormat="1" ht="12.75">
      <c r="A712" s="115"/>
      <c r="B712" s="116"/>
      <c r="C712" s="117"/>
      <c r="D712" s="118"/>
      <c r="E712" s="116"/>
      <c r="F712" s="116"/>
      <c r="G712" s="116"/>
      <c r="H712" s="116"/>
      <c r="I712" s="119"/>
      <c r="J712" s="119"/>
      <c r="K712" s="120">
        <v>5</v>
      </c>
      <c r="M712" s="120">
        <v>5</v>
      </c>
      <c r="N712" s="120">
        <v>20</v>
      </c>
      <c r="O712" s="120">
        <v>30</v>
      </c>
    </row>
    <row r="713" spans="1:15" s="112" customFormat="1" ht="13.5">
      <c r="A713" s="574" t="s">
        <v>39</v>
      </c>
      <c r="B713" s="574"/>
      <c r="C713" s="574"/>
      <c r="D713" s="574" t="s">
        <v>40</v>
      </c>
      <c r="E713" s="574"/>
      <c r="F713" s="574"/>
      <c r="G713" s="574"/>
      <c r="H713" s="574" t="s">
        <v>26</v>
      </c>
      <c r="I713" s="574"/>
      <c r="J713" s="574"/>
      <c r="K713" s="112">
        <v>5</v>
      </c>
      <c r="M713" s="112">
        <v>5</v>
      </c>
      <c r="N713" s="112">
        <v>20</v>
      </c>
      <c r="O713" s="112">
        <v>30</v>
      </c>
    </row>
    <row r="714" spans="1:15" s="112" customFormat="1" ht="13.5">
      <c r="A714" s="574" t="s">
        <v>38</v>
      </c>
      <c r="B714" s="574"/>
      <c r="C714" s="574"/>
      <c r="D714" s="670" t="s">
        <v>77</v>
      </c>
      <c r="E714" s="670"/>
      <c r="F714" s="670"/>
      <c r="G714" s="670"/>
      <c r="H714" s="671">
        <v>5000000</v>
      </c>
      <c r="I714" s="672"/>
      <c r="J714" s="672"/>
      <c r="M714" s="112">
        <v>2</v>
      </c>
    </row>
    <row r="715" spans="1:15" s="120" customFormat="1" ht="40.5">
      <c r="A715" s="103" t="s">
        <v>41</v>
      </c>
      <c r="B715" s="185" t="s">
        <v>42</v>
      </c>
      <c r="C715" s="185" t="s">
        <v>43</v>
      </c>
      <c r="D715" s="185" t="s">
        <v>44</v>
      </c>
      <c r="E715" s="185" t="s">
        <v>45</v>
      </c>
      <c r="F715" s="185" t="s">
        <v>46</v>
      </c>
      <c r="G715" s="185" t="s">
        <v>47</v>
      </c>
      <c r="H715" s="185" t="s">
        <v>48</v>
      </c>
      <c r="I715" s="185" t="s">
        <v>49</v>
      </c>
      <c r="J715" s="185" t="s">
        <v>50</v>
      </c>
    </row>
    <row r="716" spans="1:15" s="112" customFormat="1" ht="25.5">
      <c r="A716" s="121">
        <f>A711+1</f>
        <v>479</v>
      </c>
      <c r="B716" s="122">
        <v>3623001</v>
      </c>
      <c r="C716" s="111" t="s">
        <v>109</v>
      </c>
      <c r="D716" s="114" t="s">
        <v>101</v>
      </c>
      <c r="E716" s="109">
        <v>0</v>
      </c>
      <c r="F716" s="109">
        <f t="shared" ref="F716:F730" si="29">+K716+M716+N716+O716</f>
        <v>50</v>
      </c>
      <c r="G716" s="122">
        <f t="shared" ref="G716:G778" si="30">F716</f>
        <v>50</v>
      </c>
      <c r="H716" s="122">
        <v>142000</v>
      </c>
      <c r="I716" s="182"/>
      <c r="J716" s="182"/>
      <c r="K716" s="112">
        <v>5</v>
      </c>
      <c r="M716" s="112">
        <v>5</v>
      </c>
      <c r="N716" s="112">
        <v>20</v>
      </c>
      <c r="O716" s="112">
        <v>20</v>
      </c>
    </row>
    <row r="717" spans="1:15" s="112" customFormat="1" ht="25.5">
      <c r="A717" s="108">
        <f>A716+1</f>
        <v>480</v>
      </c>
      <c r="B717" s="109">
        <v>3623001</v>
      </c>
      <c r="C717" s="111" t="s">
        <v>110</v>
      </c>
      <c r="D717" s="114" t="s">
        <v>101</v>
      </c>
      <c r="E717" s="109">
        <v>0</v>
      </c>
      <c r="F717" s="109">
        <f t="shared" si="29"/>
        <v>50</v>
      </c>
      <c r="G717" s="122">
        <f t="shared" si="30"/>
        <v>50</v>
      </c>
      <c r="H717" s="109">
        <v>142000</v>
      </c>
      <c r="I717" s="182"/>
      <c r="J717" s="182"/>
      <c r="K717" s="112">
        <v>5</v>
      </c>
      <c r="M717" s="112">
        <v>5</v>
      </c>
      <c r="N717" s="112">
        <v>20</v>
      </c>
      <c r="O717" s="112">
        <v>20</v>
      </c>
    </row>
    <row r="718" spans="1:15" s="112" customFormat="1" ht="12.75">
      <c r="A718" s="108">
        <f t="shared" ref="A718:A781" si="31">A717+1</f>
        <v>481</v>
      </c>
      <c r="B718" s="109">
        <v>3626002</v>
      </c>
      <c r="C718" s="111" t="s">
        <v>111</v>
      </c>
      <c r="D718" s="128" t="s">
        <v>176</v>
      </c>
      <c r="E718" s="109">
        <v>0</v>
      </c>
      <c r="F718" s="109">
        <f t="shared" si="29"/>
        <v>50</v>
      </c>
      <c r="G718" s="122">
        <f t="shared" si="30"/>
        <v>50</v>
      </c>
      <c r="H718" s="109">
        <v>60105810</v>
      </c>
      <c r="I718" s="182"/>
      <c r="J718" s="182"/>
      <c r="K718" s="112">
        <v>5</v>
      </c>
      <c r="M718" s="112">
        <v>5</v>
      </c>
      <c r="N718" s="112">
        <v>20</v>
      </c>
      <c r="O718" s="112">
        <v>20</v>
      </c>
    </row>
    <row r="719" spans="1:15" s="112" customFormat="1" ht="12.75">
      <c r="A719" s="108">
        <f t="shared" si="31"/>
        <v>482</v>
      </c>
      <c r="B719" s="109">
        <v>3632003</v>
      </c>
      <c r="C719" s="131" t="s">
        <v>472</v>
      </c>
      <c r="D719" s="130" t="s">
        <v>101</v>
      </c>
      <c r="E719" s="109">
        <v>0</v>
      </c>
      <c r="F719" s="109">
        <f t="shared" si="29"/>
        <v>50</v>
      </c>
      <c r="G719" s="122">
        <f t="shared" si="30"/>
        <v>50</v>
      </c>
      <c r="H719" s="109">
        <v>40171517</v>
      </c>
      <c r="I719" s="182"/>
      <c r="J719" s="182"/>
      <c r="K719" s="112">
        <v>5</v>
      </c>
      <c r="M719" s="112">
        <v>5</v>
      </c>
      <c r="N719" s="112">
        <v>20</v>
      </c>
      <c r="O719" s="112">
        <v>20</v>
      </c>
    </row>
    <row r="720" spans="1:15" s="112" customFormat="1" ht="12.75">
      <c r="A720" s="108">
        <f t="shared" si="31"/>
        <v>483</v>
      </c>
      <c r="B720" s="109">
        <v>3632003</v>
      </c>
      <c r="C720" s="131" t="s">
        <v>112</v>
      </c>
      <c r="D720" s="130" t="s">
        <v>101</v>
      </c>
      <c r="E720" s="109">
        <v>0</v>
      </c>
      <c r="F720" s="109">
        <f t="shared" si="29"/>
        <v>50</v>
      </c>
      <c r="G720" s="122">
        <f t="shared" si="30"/>
        <v>50</v>
      </c>
      <c r="H720" s="109">
        <v>40141719</v>
      </c>
      <c r="I720" s="182"/>
      <c r="J720" s="182"/>
      <c r="K720" s="112">
        <v>5</v>
      </c>
      <c r="M720" s="112">
        <v>5</v>
      </c>
      <c r="N720" s="112">
        <v>20</v>
      </c>
      <c r="O720" s="112">
        <v>20</v>
      </c>
    </row>
    <row r="721" spans="1:15" s="112" customFormat="1" ht="12.75">
      <c r="A721" s="108">
        <f t="shared" si="31"/>
        <v>484</v>
      </c>
      <c r="B721" s="109">
        <v>3632003</v>
      </c>
      <c r="C721" s="131" t="s">
        <v>113</v>
      </c>
      <c r="D721" s="130" t="s">
        <v>101</v>
      </c>
      <c r="E721" s="109">
        <v>0</v>
      </c>
      <c r="F721" s="109">
        <f t="shared" si="29"/>
        <v>50</v>
      </c>
      <c r="G721" s="122">
        <f t="shared" si="30"/>
        <v>50</v>
      </c>
      <c r="H721" s="109">
        <v>40141719</v>
      </c>
      <c r="I721" s="182"/>
      <c r="J721" s="182"/>
      <c r="K721" s="112">
        <v>5</v>
      </c>
      <c r="M721" s="112">
        <v>5</v>
      </c>
      <c r="N721" s="112">
        <v>20</v>
      </c>
      <c r="O721" s="112">
        <v>20</v>
      </c>
    </row>
    <row r="722" spans="1:15" s="112" customFormat="1" ht="25.5">
      <c r="A722" s="108">
        <f t="shared" si="31"/>
        <v>485</v>
      </c>
      <c r="B722" s="109">
        <v>3632003</v>
      </c>
      <c r="C722" s="131" t="s">
        <v>114</v>
      </c>
      <c r="D722" s="130" t="s">
        <v>101</v>
      </c>
      <c r="E722" s="109">
        <v>0</v>
      </c>
      <c r="F722" s="109">
        <f t="shared" si="29"/>
        <v>50</v>
      </c>
      <c r="G722" s="122">
        <f t="shared" si="30"/>
        <v>50</v>
      </c>
      <c r="H722" s="109">
        <v>26121500</v>
      </c>
      <c r="I722" s="182"/>
      <c r="J722" s="182"/>
      <c r="K722" s="112">
        <v>5</v>
      </c>
      <c r="M722" s="112">
        <v>5</v>
      </c>
      <c r="N722" s="112">
        <v>20</v>
      </c>
      <c r="O722" s="112">
        <v>20</v>
      </c>
    </row>
    <row r="723" spans="1:15" s="112" customFormat="1" ht="25.5">
      <c r="A723" s="108">
        <f t="shared" si="31"/>
        <v>486</v>
      </c>
      <c r="B723" s="109">
        <v>3632003</v>
      </c>
      <c r="C723" s="131" t="s">
        <v>115</v>
      </c>
      <c r="D723" s="130" t="s">
        <v>101</v>
      </c>
      <c r="E723" s="109">
        <v>0</v>
      </c>
      <c r="F723" s="109">
        <f t="shared" si="29"/>
        <v>50</v>
      </c>
      <c r="G723" s="122">
        <f t="shared" si="30"/>
        <v>50</v>
      </c>
      <c r="H723" s="109">
        <v>26121500</v>
      </c>
      <c r="I723" s="182"/>
      <c r="J723" s="182"/>
      <c r="K723" s="112">
        <v>5</v>
      </c>
      <c r="M723" s="112">
        <v>5</v>
      </c>
      <c r="N723" s="112">
        <v>20</v>
      </c>
      <c r="O723" s="112">
        <v>20</v>
      </c>
    </row>
    <row r="724" spans="1:15" s="112" customFormat="1" ht="12.75">
      <c r="A724" s="108">
        <f t="shared" si="31"/>
        <v>487</v>
      </c>
      <c r="B724" s="109">
        <v>3632003</v>
      </c>
      <c r="C724" s="131" t="s">
        <v>116</v>
      </c>
      <c r="D724" s="130" t="s">
        <v>101</v>
      </c>
      <c r="E724" s="109">
        <v>0</v>
      </c>
      <c r="F724" s="109">
        <f t="shared" si="29"/>
        <v>50</v>
      </c>
      <c r="G724" s="122">
        <f t="shared" si="30"/>
        <v>50</v>
      </c>
      <c r="H724" s="109">
        <v>26121500</v>
      </c>
      <c r="I724" s="182"/>
      <c r="J724" s="182"/>
      <c r="K724" s="112">
        <v>5</v>
      </c>
      <c r="M724" s="112">
        <v>5</v>
      </c>
      <c r="N724" s="112">
        <v>20</v>
      </c>
      <c r="O724" s="112">
        <v>20</v>
      </c>
    </row>
    <row r="725" spans="1:15" s="112" customFormat="1" ht="25.5">
      <c r="A725" s="108">
        <f t="shared" si="31"/>
        <v>488</v>
      </c>
      <c r="B725" s="109">
        <v>3632003</v>
      </c>
      <c r="C725" s="131" t="s">
        <v>117</v>
      </c>
      <c r="D725" s="130" t="s">
        <v>101</v>
      </c>
      <c r="E725" s="109">
        <v>0</v>
      </c>
      <c r="F725" s="109">
        <f t="shared" si="29"/>
        <v>50</v>
      </c>
      <c r="G725" s="122">
        <f t="shared" si="30"/>
        <v>50</v>
      </c>
      <c r="H725" s="109">
        <v>26121500</v>
      </c>
      <c r="I725" s="182"/>
      <c r="J725" s="182"/>
      <c r="K725" s="112">
        <v>5</v>
      </c>
      <c r="M725" s="112">
        <v>5</v>
      </c>
      <c r="N725" s="112">
        <v>20</v>
      </c>
      <c r="O725" s="112">
        <v>20</v>
      </c>
    </row>
    <row r="726" spans="1:15" s="112" customFormat="1" ht="12.75">
      <c r="A726" s="108">
        <f t="shared" si="31"/>
        <v>489</v>
      </c>
      <c r="B726" s="109">
        <v>3632003</v>
      </c>
      <c r="C726" s="131" t="s">
        <v>118</v>
      </c>
      <c r="D726" s="130" t="s">
        <v>101</v>
      </c>
      <c r="E726" s="109">
        <v>0</v>
      </c>
      <c r="F726" s="109">
        <f t="shared" si="29"/>
        <v>50</v>
      </c>
      <c r="G726" s="122">
        <f t="shared" si="30"/>
        <v>50</v>
      </c>
      <c r="H726" s="109">
        <v>26121500</v>
      </c>
      <c r="I726" s="182"/>
      <c r="J726" s="182"/>
      <c r="K726" s="112">
        <v>5</v>
      </c>
      <c r="M726" s="112">
        <v>5</v>
      </c>
      <c r="N726" s="112">
        <v>20</v>
      </c>
      <c r="O726" s="112">
        <v>20</v>
      </c>
    </row>
    <row r="727" spans="1:15" s="112" customFormat="1" ht="12.75">
      <c r="A727" s="108">
        <f t="shared" si="31"/>
        <v>490</v>
      </c>
      <c r="B727" s="109">
        <v>3632003</v>
      </c>
      <c r="C727" s="131" t="s">
        <v>119</v>
      </c>
      <c r="D727" s="130" t="s">
        <v>101</v>
      </c>
      <c r="E727" s="109">
        <v>0</v>
      </c>
      <c r="F727" s="109">
        <f t="shared" si="29"/>
        <v>50</v>
      </c>
      <c r="G727" s="122">
        <f t="shared" si="30"/>
        <v>50</v>
      </c>
      <c r="H727" s="109">
        <v>26121500</v>
      </c>
      <c r="I727" s="182"/>
      <c r="J727" s="182"/>
      <c r="K727" s="112">
        <v>5</v>
      </c>
      <c r="M727" s="112">
        <v>5</v>
      </c>
      <c r="N727" s="112">
        <v>20</v>
      </c>
      <c r="O727" s="112">
        <v>20</v>
      </c>
    </row>
    <row r="728" spans="1:15" s="112" customFormat="1" ht="12.75">
      <c r="A728" s="108">
        <f t="shared" si="31"/>
        <v>491</v>
      </c>
      <c r="B728" s="109">
        <v>3632003</v>
      </c>
      <c r="C728" s="131" t="s">
        <v>120</v>
      </c>
      <c r="D728" s="130" t="s">
        <v>101</v>
      </c>
      <c r="E728" s="109">
        <v>0</v>
      </c>
      <c r="F728" s="109">
        <f t="shared" si="29"/>
        <v>50</v>
      </c>
      <c r="G728" s="122">
        <f t="shared" si="30"/>
        <v>50</v>
      </c>
      <c r="H728" s="109">
        <v>26121500</v>
      </c>
      <c r="I728" s="182"/>
      <c r="J728" s="182"/>
      <c r="K728" s="112">
        <v>5</v>
      </c>
      <c r="M728" s="112">
        <v>5</v>
      </c>
      <c r="N728" s="112">
        <v>20</v>
      </c>
      <c r="O728" s="112">
        <v>20</v>
      </c>
    </row>
    <row r="729" spans="1:15" s="112" customFormat="1" ht="12.75">
      <c r="A729" s="108">
        <f t="shared" si="31"/>
        <v>492</v>
      </c>
      <c r="B729" s="109">
        <v>3632003</v>
      </c>
      <c r="C729" s="131" t="s">
        <v>121</v>
      </c>
      <c r="D729" s="113" t="s">
        <v>101</v>
      </c>
      <c r="E729" s="109">
        <v>0</v>
      </c>
      <c r="F729" s="109">
        <f t="shared" si="29"/>
        <v>50</v>
      </c>
      <c r="G729" s="122">
        <f t="shared" si="30"/>
        <v>50</v>
      </c>
      <c r="H729" s="109">
        <v>26121500</v>
      </c>
      <c r="I729" s="182"/>
      <c r="J729" s="182"/>
      <c r="K729" s="112">
        <v>5</v>
      </c>
      <c r="M729" s="112">
        <v>5</v>
      </c>
      <c r="N729" s="112">
        <v>20</v>
      </c>
      <c r="O729" s="112">
        <v>20</v>
      </c>
    </row>
    <row r="730" spans="1:15" s="112" customFormat="1" ht="12.75">
      <c r="A730" s="108">
        <f t="shared" si="31"/>
        <v>493</v>
      </c>
      <c r="B730" s="109">
        <v>3632003</v>
      </c>
      <c r="C730" s="131" t="s">
        <v>122</v>
      </c>
      <c r="D730" s="113" t="s">
        <v>101</v>
      </c>
      <c r="E730" s="109">
        <v>0</v>
      </c>
      <c r="F730" s="109">
        <f t="shared" si="29"/>
        <v>50</v>
      </c>
      <c r="G730" s="122">
        <f t="shared" si="30"/>
        <v>50</v>
      </c>
      <c r="H730" s="109">
        <v>26121500</v>
      </c>
      <c r="I730" s="182"/>
      <c r="J730" s="182"/>
      <c r="K730" s="112">
        <v>5</v>
      </c>
      <c r="M730" s="112">
        <v>5</v>
      </c>
      <c r="N730" s="112">
        <v>20</v>
      </c>
      <c r="O730" s="112">
        <v>20</v>
      </c>
    </row>
    <row r="731" spans="1:15" s="112" customFormat="1" ht="12.75">
      <c r="A731" s="108">
        <f t="shared" si="31"/>
        <v>494</v>
      </c>
      <c r="B731" s="109">
        <v>3632003</v>
      </c>
      <c r="C731" s="131" t="s">
        <v>123</v>
      </c>
      <c r="D731" s="113" t="s">
        <v>101</v>
      </c>
      <c r="E731" s="109">
        <v>0</v>
      </c>
      <c r="F731" s="109">
        <f t="shared" ref="F731:F760" si="32">+K731+M731+N731+O731</f>
        <v>50</v>
      </c>
      <c r="G731" s="122">
        <f t="shared" si="30"/>
        <v>50</v>
      </c>
      <c r="H731" s="109">
        <v>26121500</v>
      </c>
      <c r="I731" s="182"/>
      <c r="J731" s="182"/>
      <c r="K731" s="112">
        <v>5</v>
      </c>
      <c r="M731" s="112">
        <v>5</v>
      </c>
      <c r="N731" s="112">
        <v>20</v>
      </c>
      <c r="O731" s="112">
        <v>20</v>
      </c>
    </row>
    <row r="732" spans="1:15" s="112" customFormat="1" ht="12.75">
      <c r="A732" s="108">
        <f t="shared" si="31"/>
        <v>495</v>
      </c>
      <c r="B732" s="109">
        <v>3632003</v>
      </c>
      <c r="C732" s="131" t="s">
        <v>124</v>
      </c>
      <c r="D732" s="113" t="s">
        <v>101</v>
      </c>
      <c r="E732" s="109">
        <v>0</v>
      </c>
      <c r="F732" s="109">
        <f t="shared" si="32"/>
        <v>50</v>
      </c>
      <c r="G732" s="122">
        <f t="shared" si="30"/>
        <v>50</v>
      </c>
      <c r="H732" s="109">
        <v>26121500</v>
      </c>
      <c r="I732" s="182"/>
      <c r="J732" s="182"/>
      <c r="K732" s="112">
        <v>5</v>
      </c>
      <c r="M732" s="112">
        <v>5</v>
      </c>
      <c r="N732" s="112">
        <v>20</v>
      </c>
      <c r="O732" s="112">
        <v>20</v>
      </c>
    </row>
    <row r="733" spans="1:15" s="112" customFormat="1" ht="12.75">
      <c r="A733" s="108">
        <f t="shared" si="31"/>
        <v>496</v>
      </c>
      <c r="B733" s="109">
        <v>3632003</v>
      </c>
      <c r="C733" s="131" t="s">
        <v>125</v>
      </c>
      <c r="D733" s="113" t="s">
        <v>101</v>
      </c>
      <c r="E733" s="109">
        <v>0</v>
      </c>
      <c r="F733" s="109">
        <f t="shared" si="32"/>
        <v>50</v>
      </c>
      <c r="G733" s="122">
        <f t="shared" si="30"/>
        <v>50</v>
      </c>
      <c r="H733" s="109">
        <v>26121500</v>
      </c>
      <c r="I733" s="182"/>
      <c r="J733" s="182"/>
      <c r="K733" s="112">
        <v>5</v>
      </c>
      <c r="M733" s="112">
        <v>5</v>
      </c>
      <c r="N733" s="112">
        <v>20</v>
      </c>
      <c r="O733" s="112">
        <v>20</v>
      </c>
    </row>
    <row r="734" spans="1:15" s="112" customFormat="1" ht="12.75">
      <c r="A734" s="108">
        <f t="shared" si="31"/>
        <v>497</v>
      </c>
      <c r="B734" s="109">
        <v>3632003</v>
      </c>
      <c r="C734" s="131" t="s">
        <v>126</v>
      </c>
      <c r="D734" s="113" t="s">
        <v>101</v>
      </c>
      <c r="E734" s="109">
        <v>0</v>
      </c>
      <c r="F734" s="109">
        <f t="shared" si="32"/>
        <v>50</v>
      </c>
      <c r="G734" s="122">
        <f t="shared" si="30"/>
        <v>50</v>
      </c>
      <c r="H734" s="109">
        <v>26121500</v>
      </c>
      <c r="I734" s="182"/>
      <c r="J734" s="182"/>
      <c r="K734" s="112">
        <v>5</v>
      </c>
      <c r="M734" s="112">
        <v>5</v>
      </c>
      <c r="N734" s="112">
        <v>20</v>
      </c>
      <c r="O734" s="112">
        <v>20</v>
      </c>
    </row>
    <row r="735" spans="1:15" s="112" customFormat="1" ht="12.75">
      <c r="A735" s="108">
        <f t="shared" si="31"/>
        <v>498</v>
      </c>
      <c r="B735" s="109">
        <v>3632003</v>
      </c>
      <c r="C735" s="131" t="s">
        <v>127</v>
      </c>
      <c r="D735" s="113" t="s">
        <v>101</v>
      </c>
      <c r="E735" s="109">
        <v>0</v>
      </c>
      <c r="F735" s="109">
        <f t="shared" si="32"/>
        <v>50</v>
      </c>
      <c r="G735" s="122">
        <f t="shared" si="30"/>
        <v>50</v>
      </c>
      <c r="H735" s="109">
        <v>26121500</v>
      </c>
      <c r="I735" s="182"/>
      <c r="J735" s="182"/>
      <c r="K735" s="112">
        <v>5</v>
      </c>
      <c r="M735" s="112">
        <v>5</v>
      </c>
      <c r="N735" s="112">
        <v>20</v>
      </c>
      <c r="O735" s="112">
        <v>20</v>
      </c>
    </row>
    <row r="736" spans="1:15" s="112" customFormat="1" ht="12.75">
      <c r="A736" s="108">
        <f t="shared" si="31"/>
        <v>499</v>
      </c>
      <c r="B736" s="109">
        <v>3632003</v>
      </c>
      <c r="C736" s="131" t="s">
        <v>128</v>
      </c>
      <c r="D736" s="113" t="s">
        <v>101</v>
      </c>
      <c r="E736" s="109">
        <v>0</v>
      </c>
      <c r="F736" s="109">
        <f t="shared" si="32"/>
        <v>50</v>
      </c>
      <c r="G736" s="122">
        <f t="shared" si="30"/>
        <v>50</v>
      </c>
      <c r="H736" s="109">
        <v>26121500</v>
      </c>
      <c r="I736" s="182"/>
      <c r="J736" s="182"/>
      <c r="K736" s="112">
        <v>5</v>
      </c>
      <c r="M736" s="112">
        <v>5</v>
      </c>
      <c r="N736" s="112">
        <v>20</v>
      </c>
      <c r="O736" s="112">
        <v>20</v>
      </c>
    </row>
    <row r="737" spans="1:15" s="112" customFormat="1" ht="12.75">
      <c r="A737" s="108">
        <f t="shared" si="31"/>
        <v>500</v>
      </c>
      <c r="B737" s="109">
        <v>3632003</v>
      </c>
      <c r="C737" s="131" t="s">
        <v>129</v>
      </c>
      <c r="D737" s="113" t="s">
        <v>101</v>
      </c>
      <c r="E737" s="109">
        <v>0</v>
      </c>
      <c r="F737" s="109">
        <f t="shared" si="32"/>
        <v>50</v>
      </c>
      <c r="G737" s="122">
        <f t="shared" si="30"/>
        <v>50</v>
      </c>
      <c r="H737" s="109">
        <v>26121500</v>
      </c>
      <c r="I737" s="182"/>
      <c r="J737" s="182"/>
      <c r="K737" s="112">
        <v>5</v>
      </c>
      <c r="M737" s="112">
        <v>5</v>
      </c>
      <c r="N737" s="112">
        <v>20</v>
      </c>
      <c r="O737" s="112">
        <v>20</v>
      </c>
    </row>
    <row r="738" spans="1:15" s="112" customFormat="1" ht="12.75">
      <c r="A738" s="108">
        <f t="shared" si="31"/>
        <v>501</v>
      </c>
      <c r="B738" s="109">
        <v>3632003</v>
      </c>
      <c r="C738" s="131" t="s">
        <v>130</v>
      </c>
      <c r="D738" s="113" t="s">
        <v>101</v>
      </c>
      <c r="E738" s="109">
        <v>0</v>
      </c>
      <c r="F738" s="109">
        <f t="shared" si="32"/>
        <v>50</v>
      </c>
      <c r="G738" s="122">
        <f t="shared" si="30"/>
        <v>50</v>
      </c>
      <c r="H738" s="109">
        <v>26121500</v>
      </c>
      <c r="I738" s="182"/>
      <c r="J738" s="182"/>
      <c r="K738" s="112">
        <v>5</v>
      </c>
      <c r="M738" s="112">
        <v>5</v>
      </c>
      <c r="N738" s="112">
        <v>20</v>
      </c>
      <c r="O738" s="112">
        <v>20</v>
      </c>
    </row>
    <row r="739" spans="1:15" s="112" customFormat="1" ht="12.75">
      <c r="A739" s="108">
        <f t="shared" si="31"/>
        <v>502</v>
      </c>
      <c r="B739" s="109">
        <v>3632003</v>
      </c>
      <c r="C739" s="131" t="s">
        <v>131</v>
      </c>
      <c r="D739" s="113" t="s">
        <v>101</v>
      </c>
      <c r="E739" s="109">
        <v>0</v>
      </c>
      <c r="F739" s="109">
        <f t="shared" si="32"/>
        <v>50</v>
      </c>
      <c r="G739" s="122">
        <f t="shared" si="30"/>
        <v>50</v>
      </c>
      <c r="H739" s="109">
        <v>26121500</v>
      </c>
      <c r="I739" s="182"/>
      <c r="J739" s="182"/>
      <c r="K739" s="112">
        <v>5</v>
      </c>
      <c r="M739" s="112">
        <v>5</v>
      </c>
      <c r="N739" s="112">
        <v>20</v>
      </c>
      <c r="O739" s="112">
        <v>20</v>
      </c>
    </row>
    <row r="740" spans="1:15" s="112" customFormat="1" ht="12.75">
      <c r="A740" s="108">
        <f t="shared" si="31"/>
        <v>503</v>
      </c>
      <c r="B740" s="109">
        <v>3632003</v>
      </c>
      <c r="C740" s="131" t="s">
        <v>132</v>
      </c>
      <c r="D740" s="113" t="s">
        <v>101</v>
      </c>
      <c r="E740" s="109">
        <v>0</v>
      </c>
      <c r="F740" s="109">
        <f t="shared" si="32"/>
        <v>50</v>
      </c>
      <c r="G740" s="122">
        <f t="shared" si="30"/>
        <v>50</v>
      </c>
      <c r="H740" s="109">
        <v>26121500</v>
      </c>
      <c r="I740" s="182"/>
      <c r="J740" s="182"/>
      <c r="K740" s="112">
        <v>5</v>
      </c>
      <c r="M740" s="112">
        <v>5</v>
      </c>
      <c r="N740" s="112">
        <v>20</v>
      </c>
      <c r="O740" s="112">
        <v>20</v>
      </c>
    </row>
    <row r="741" spans="1:15" s="112" customFormat="1" ht="12.75">
      <c r="A741" s="108">
        <f t="shared" si="31"/>
        <v>504</v>
      </c>
      <c r="B741" s="109">
        <v>3632003</v>
      </c>
      <c r="C741" s="131" t="s">
        <v>133</v>
      </c>
      <c r="D741" s="113" t="s">
        <v>101</v>
      </c>
      <c r="E741" s="109">
        <v>0</v>
      </c>
      <c r="F741" s="109">
        <f t="shared" si="32"/>
        <v>50</v>
      </c>
      <c r="G741" s="122">
        <f t="shared" si="30"/>
        <v>50</v>
      </c>
      <c r="H741" s="109">
        <v>26121500</v>
      </c>
      <c r="I741" s="182"/>
      <c r="J741" s="182"/>
      <c r="K741" s="112">
        <v>5</v>
      </c>
      <c r="M741" s="112">
        <v>5</v>
      </c>
      <c r="N741" s="112">
        <v>20</v>
      </c>
      <c r="O741" s="112">
        <v>20</v>
      </c>
    </row>
    <row r="742" spans="1:15" s="112" customFormat="1" ht="12.75">
      <c r="A742" s="108">
        <f t="shared" si="31"/>
        <v>505</v>
      </c>
      <c r="B742" s="109">
        <v>3632003</v>
      </c>
      <c r="C742" s="131" t="s">
        <v>134</v>
      </c>
      <c r="D742" s="113" t="s">
        <v>101</v>
      </c>
      <c r="E742" s="109">
        <v>0</v>
      </c>
      <c r="F742" s="109">
        <f t="shared" si="32"/>
        <v>50</v>
      </c>
      <c r="G742" s="122">
        <f t="shared" si="30"/>
        <v>50</v>
      </c>
      <c r="H742" s="109">
        <v>26121500</v>
      </c>
      <c r="I742" s="182"/>
      <c r="J742" s="182"/>
      <c r="K742" s="112">
        <v>5</v>
      </c>
      <c r="M742" s="112">
        <v>5</v>
      </c>
      <c r="N742" s="112">
        <v>20</v>
      </c>
      <c r="O742" s="112">
        <v>20</v>
      </c>
    </row>
    <row r="743" spans="1:15" s="112" customFormat="1" ht="12.75">
      <c r="A743" s="108">
        <f t="shared" si="31"/>
        <v>506</v>
      </c>
      <c r="B743" s="109">
        <v>3632003</v>
      </c>
      <c r="C743" s="131" t="s">
        <v>135</v>
      </c>
      <c r="D743" s="113" t="s">
        <v>101</v>
      </c>
      <c r="E743" s="109">
        <v>0</v>
      </c>
      <c r="F743" s="109">
        <f t="shared" si="32"/>
        <v>50</v>
      </c>
      <c r="G743" s="122">
        <f t="shared" si="30"/>
        <v>50</v>
      </c>
      <c r="H743" s="109">
        <v>26121500</v>
      </c>
      <c r="I743" s="182"/>
      <c r="J743" s="182"/>
      <c r="K743" s="112">
        <v>5</v>
      </c>
      <c r="M743" s="112">
        <v>5</v>
      </c>
      <c r="N743" s="112">
        <v>20</v>
      </c>
      <c r="O743" s="112">
        <v>20</v>
      </c>
    </row>
    <row r="744" spans="1:15" s="112" customFormat="1" ht="12.75">
      <c r="A744" s="108">
        <f t="shared" si="31"/>
        <v>507</v>
      </c>
      <c r="B744" s="109">
        <v>3632003</v>
      </c>
      <c r="C744" s="131" t="s">
        <v>136</v>
      </c>
      <c r="D744" s="113" t="s">
        <v>101</v>
      </c>
      <c r="E744" s="109">
        <v>0</v>
      </c>
      <c r="F744" s="109">
        <f t="shared" si="32"/>
        <v>50</v>
      </c>
      <c r="G744" s="122">
        <f t="shared" si="30"/>
        <v>50</v>
      </c>
      <c r="H744" s="109">
        <v>26121500</v>
      </c>
      <c r="I744" s="182"/>
      <c r="J744" s="182"/>
      <c r="K744" s="112">
        <v>5</v>
      </c>
      <c r="M744" s="112">
        <v>5</v>
      </c>
      <c r="N744" s="112">
        <v>20</v>
      </c>
      <c r="O744" s="112">
        <v>20</v>
      </c>
    </row>
    <row r="745" spans="1:15" s="112" customFormat="1" ht="12.75">
      <c r="A745" s="108">
        <f t="shared" si="31"/>
        <v>508</v>
      </c>
      <c r="B745" s="109">
        <v>3632003</v>
      </c>
      <c r="C745" s="131" t="s">
        <v>137</v>
      </c>
      <c r="D745" s="113" t="s">
        <v>101</v>
      </c>
      <c r="E745" s="109">
        <v>0</v>
      </c>
      <c r="F745" s="109">
        <f t="shared" si="32"/>
        <v>50</v>
      </c>
      <c r="G745" s="122">
        <f t="shared" si="30"/>
        <v>50</v>
      </c>
      <c r="H745" s="109">
        <v>26121500</v>
      </c>
      <c r="I745" s="182"/>
      <c r="J745" s="182"/>
      <c r="K745" s="112">
        <v>5</v>
      </c>
      <c r="M745" s="112">
        <v>5</v>
      </c>
      <c r="N745" s="112">
        <v>20</v>
      </c>
      <c r="O745" s="112">
        <v>20</v>
      </c>
    </row>
    <row r="746" spans="1:15" s="112" customFormat="1" ht="12.75">
      <c r="A746" s="108">
        <f t="shared" si="31"/>
        <v>509</v>
      </c>
      <c r="B746" s="109">
        <v>3632003</v>
      </c>
      <c r="C746" s="131" t="s">
        <v>138</v>
      </c>
      <c r="D746" s="113" t="s">
        <v>101</v>
      </c>
      <c r="E746" s="109">
        <v>0</v>
      </c>
      <c r="F746" s="109">
        <f t="shared" si="32"/>
        <v>50</v>
      </c>
      <c r="G746" s="122">
        <f t="shared" si="30"/>
        <v>50</v>
      </c>
      <c r="H746" s="109">
        <v>30111600</v>
      </c>
      <c r="I746" s="182"/>
      <c r="J746" s="182"/>
      <c r="K746" s="112">
        <v>5</v>
      </c>
      <c r="M746" s="112">
        <v>5</v>
      </c>
      <c r="N746" s="112">
        <v>20</v>
      </c>
      <c r="O746" s="112">
        <v>20</v>
      </c>
    </row>
    <row r="747" spans="1:15" s="112" customFormat="1" ht="12.75">
      <c r="A747" s="108">
        <f t="shared" si="31"/>
        <v>510</v>
      </c>
      <c r="B747" s="109">
        <v>3632003</v>
      </c>
      <c r="C747" s="131" t="s">
        <v>139</v>
      </c>
      <c r="D747" s="113" t="s">
        <v>101</v>
      </c>
      <c r="E747" s="109">
        <v>0</v>
      </c>
      <c r="F747" s="109">
        <f t="shared" si="32"/>
        <v>50</v>
      </c>
      <c r="G747" s="122">
        <f t="shared" si="30"/>
        <v>50</v>
      </c>
      <c r="H747" s="109">
        <v>30111600</v>
      </c>
      <c r="I747" s="182"/>
      <c r="J747" s="182"/>
      <c r="K747" s="112">
        <v>5</v>
      </c>
      <c r="M747" s="112">
        <v>5</v>
      </c>
      <c r="N747" s="112">
        <v>20</v>
      </c>
      <c r="O747" s="112">
        <v>20</v>
      </c>
    </row>
    <row r="748" spans="1:15" s="112" customFormat="1" ht="12.75">
      <c r="A748" s="108">
        <f t="shared" si="31"/>
        <v>511</v>
      </c>
      <c r="B748" s="109">
        <v>3632003</v>
      </c>
      <c r="C748" s="131" t="s">
        <v>140</v>
      </c>
      <c r="D748" s="113" t="s">
        <v>101</v>
      </c>
      <c r="E748" s="109">
        <v>0</v>
      </c>
      <c r="F748" s="109">
        <f t="shared" si="32"/>
        <v>50</v>
      </c>
      <c r="G748" s="122">
        <f t="shared" si="30"/>
        <v>50</v>
      </c>
      <c r="H748" s="109">
        <v>30111600</v>
      </c>
      <c r="I748" s="182"/>
      <c r="J748" s="182"/>
      <c r="K748" s="112">
        <v>5</v>
      </c>
      <c r="M748" s="112">
        <v>5</v>
      </c>
      <c r="N748" s="112">
        <v>20</v>
      </c>
      <c r="O748" s="112">
        <v>20</v>
      </c>
    </row>
    <row r="749" spans="1:15" s="112" customFormat="1" ht="12.75">
      <c r="A749" s="108">
        <f t="shared" si="31"/>
        <v>512</v>
      </c>
      <c r="B749" s="109">
        <v>3632003</v>
      </c>
      <c r="C749" s="131" t="s">
        <v>141</v>
      </c>
      <c r="D749" s="113" t="s">
        <v>101</v>
      </c>
      <c r="E749" s="109">
        <v>0</v>
      </c>
      <c r="F749" s="109">
        <f t="shared" si="32"/>
        <v>50</v>
      </c>
      <c r="G749" s="122">
        <f t="shared" si="30"/>
        <v>50</v>
      </c>
      <c r="H749" s="109">
        <v>30111600</v>
      </c>
      <c r="I749" s="182"/>
      <c r="J749" s="182"/>
      <c r="K749" s="112">
        <v>5</v>
      </c>
      <c r="M749" s="112">
        <v>5</v>
      </c>
      <c r="N749" s="112">
        <v>20</v>
      </c>
      <c r="O749" s="112">
        <v>20</v>
      </c>
    </row>
    <row r="750" spans="1:15" s="112" customFormat="1" ht="12.75">
      <c r="A750" s="108">
        <f t="shared" si="31"/>
        <v>513</v>
      </c>
      <c r="B750" s="109">
        <v>3632003</v>
      </c>
      <c r="C750" s="131" t="s">
        <v>142</v>
      </c>
      <c r="D750" s="113" t="s">
        <v>101</v>
      </c>
      <c r="E750" s="109">
        <v>0</v>
      </c>
      <c r="F750" s="109">
        <f t="shared" si="32"/>
        <v>50</v>
      </c>
      <c r="G750" s="122">
        <f t="shared" si="30"/>
        <v>50</v>
      </c>
      <c r="H750" s="109">
        <v>30111600</v>
      </c>
      <c r="I750" s="182"/>
      <c r="J750" s="182"/>
      <c r="K750" s="112">
        <v>5</v>
      </c>
      <c r="M750" s="112">
        <v>5</v>
      </c>
      <c r="N750" s="112">
        <v>20</v>
      </c>
      <c r="O750" s="112">
        <v>20</v>
      </c>
    </row>
    <row r="751" spans="1:15" s="112" customFormat="1" ht="12.75">
      <c r="A751" s="108">
        <f t="shared" si="31"/>
        <v>514</v>
      </c>
      <c r="B751" s="109">
        <v>3632003</v>
      </c>
      <c r="C751" s="131" t="s">
        <v>143</v>
      </c>
      <c r="D751" s="113" t="s">
        <v>101</v>
      </c>
      <c r="E751" s="109">
        <v>0</v>
      </c>
      <c r="F751" s="109">
        <f t="shared" si="32"/>
        <v>50</v>
      </c>
      <c r="G751" s="122">
        <f t="shared" si="30"/>
        <v>50</v>
      </c>
      <c r="H751" s="109">
        <v>30111600</v>
      </c>
      <c r="I751" s="182"/>
      <c r="J751" s="182"/>
      <c r="K751" s="112">
        <v>5</v>
      </c>
      <c r="M751" s="112">
        <v>5</v>
      </c>
      <c r="N751" s="112">
        <v>20</v>
      </c>
      <c r="O751" s="112">
        <v>20</v>
      </c>
    </row>
    <row r="752" spans="1:15" s="112" customFormat="1" ht="12.75">
      <c r="A752" s="108">
        <f t="shared" si="31"/>
        <v>515</v>
      </c>
      <c r="B752" s="109">
        <v>3632003</v>
      </c>
      <c r="C752" s="131" t="s">
        <v>144</v>
      </c>
      <c r="D752" s="113" t="s">
        <v>101</v>
      </c>
      <c r="E752" s="109">
        <v>0</v>
      </c>
      <c r="F752" s="109">
        <f t="shared" si="32"/>
        <v>50</v>
      </c>
      <c r="G752" s="122">
        <f t="shared" si="30"/>
        <v>50</v>
      </c>
      <c r="H752" s="109">
        <v>30111600</v>
      </c>
      <c r="I752" s="182"/>
      <c r="J752" s="182"/>
      <c r="K752" s="112">
        <v>5</v>
      </c>
      <c r="M752" s="112">
        <v>5</v>
      </c>
      <c r="N752" s="112">
        <v>20</v>
      </c>
      <c r="O752" s="112">
        <v>20</v>
      </c>
    </row>
    <row r="753" spans="1:15" s="112" customFormat="1" ht="12.75">
      <c r="A753" s="108">
        <f t="shared" si="31"/>
        <v>516</v>
      </c>
      <c r="B753" s="109">
        <v>3632003</v>
      </c>
      <c r="C753" s="131" t="s">
        <v>145</v>
      </c>
      <c r="D753" s="113" t="s">
        <v>101</v>
      </c>
      <c r="E753" s="109">
        <v>0</v>
      </c>
      <c r="F753" s="109">
        <f t="shared" si="32"/>
        <v>50</v>
      </c>
      <c r="G753" s="122">
        <f t="shared" si="30"/>
        <v>50</v>
      </c>
      <c r="H753" s="109">
        <v>30111600</v>
      </c>
      <c r="I753" s="182"/>
      <c r="J753" s="182"/>
      <c r="K753" s="112">
        <v>5</v>
      </c>
      <c r="M753" s="112">
        <v>5</v>
      </c>
      <c r="N753" s="112">
        <v>20</v>
      </c>
      <c r="O753" s="112">
        <v>20</v>
      </c>
    </row>
    <row r="754" spans="1:15" s="112" customFormat="1" ht="12.75">
      <c r="A754" s="108">
        <f t="shared" si="31"/>
        <v>517</v>
      </c>
      <c r="B754" s="109">
        <v>3632003</v>
      </c>
      <c r="C754" s="131" t="s">
        <v>146</v>
      </c>
      <c r="D754" s="113" t="s">
        <v>101</v>
      </c>
      <c r="E754" s="109">
        <v>0</v>
      </c>
      <c r="F754" s="109">
        <f t="shared" si="32"/>
        <v>50</v>
      </c>
      <c r="G754" s="122">
        <f t="shared" si="30"/>
        <v>50</v>
      </c>
      <c r="H754" s="109">
        <v>30111600</v>
      </c>
      <c r="I754" s="182"/>
      <c r="J754" s="182"/>
      <c r="K754" s="112">
        <v>5</v>
      </c>
      <c r="M754" s="112">
        <v>5</v>
      </c>
      <c r="N754" s="112">
        <v>20</v>
      </c>
      <c r="O754" s="112">
        <v>20</v>
      </c>
    </row>
    <row r="755" spans="1:15" s="112" customFormat="1" ht="12.75">
      <c r="A755" s="108">
        <f t="shared" si="31"/>
        <v>518</v>
      </c>
      <c r="B755" s="109">
        <v>3632003</v>
      </c>
      <c r="C755" s="131" t="s">
        <v>147</v>
      </c>
      <c r="D755" s="113" t="s">
        <v>101</v>
      </c>
      <c r="E755" s="109">
        <v>0</v>
      </c>
      <c r="F755" s="109">
        <f t="shared" si="32"/>
        <v>50</v>
      </c>
      <c r="G755" s="122">
        <f t="shared" si="30"/>
        <v>50</v>
      </c>
      <c r="H755" s="109">
        <v>30111600</v>
      </c>
      <c r="I755" s="182"/>
      <c r="J755" s="182"/>
      <c r="K755" s="112">
        <v>5</v>
      </c>
      <c r="M755" s="112">
        <v>5</v>
      </c>
      <c r="N755" s="112">
        <v>20</v>
      </c>
      <c r="O755" s="112">
        <v>20</v>
      </c>
    </row>
    <row r="756" spans="1:15" s="112" customFormat="1" ht="12.75">
      <c r="A756" s="108">
        <f t="shared" si="31"/>
        <v>519</v>
      </c>
      <c r="B756" s="109">
        <v>3632003</v>
      </c>
      <c r="C756" s="131" t="s">
        <v>148</v>
      </c>
      <c r="D756" s="113" t="s">
        <v>101</v>
      </c>
      <c r="E756" s="109">
        <v>0</v>
      </c>
      <c r="F756" s="109">
        <f t="shared" si="32"/>
        <v>50</v>
      </c>
      <c r="G756" s="122">
        <f t="shared" si="30"/>
        <v>50</v>
      </c>
      <c r="H756" s="109">
        <v>30111600</v>
      </c>
      <c r="I756" s="182"/>
      <c r="J756" s="182"/>
      <c r="K756" s="112">
        <v>5</v>
      </c>
      <c r="M756" s="112">
        <v>5</v>
      </c>
      <c r="N756" s="112">
        <v>20</v>
      </c>
      <c r="O756" s="112">
        <v>20</v>
      </c>
    </row>
    <row r="757" spans="1:15" s="112" customFormat="1" ht="12.75">
      <c r="A757" s="108">
        <f t="shared" si="31"/>
        <v>520</v>
      </c>
      <c r="B757" s="109">
        <v>3632003</v>
      </c>
      <c r="C757" s="131" t="s">
        <v>149</v>
      </c>
      <c r="D757" s="113" t="s">
        <v>101</v>
      </c>
      <c r="E757" s="109">
        <v>0</v>
      </c>
      <c r="F757" s="109">
        <f t="shared" si="32"/>
        <v>50</v>
      </c>
      <c r="G757" s="122">
        <f t="shared" si="30"/>
        <v>50</v>
      </c>
      <c r="H757" s="109">
        <v>30111600</v>
      </c>
      <c r="I757" s="182"/>
      <c r="J757" s="182"/>
      <c r="K757" s="112">
        <v>5</v>
      </c>
      <c r="M757" s="112">
        <v>5</v>
      </c>
      <c r="N757" s="112">
        <v>20</v>
      </c>
      <c r="O757" s="112">
        <v>20</v>
      </c>
    </row>
    <row r="758" spans="1:15" s="112" customFormat="1" ht="12.75">
      <c r="A758" s="108">
        <f t="shared" si="31"/>
        <v>521</v>
      </c>
      <c r="B758" s="109">
        <v>3632003</v>
      </c>
      <c r="C758" s="131" t="s">
        <v>150</v>
      </c>
      <c r="D758" s="113" t="s">
        <v>101</v>
      </c>
      <c r="E758" s="109">
        <v>0</v>
      </c>
      <c r="F758" s="109">
        <f t="shared" si="32"/>
        <v>50</v>
      </c>
      <c r="G758" s="122">
        <f t="shared" si="30"/>
        <v>50</v>
      </c>
      <c r="H758" s="109">
        <v>30111600</v>
      </c>
      <c r="I758" s="182"/>
      <c r="J758" s="182"/>
      <c r="K758" s="112">
        <v>5</v>
      </c>
      <c r="M758" s="112">
        <v>5</v>
      </c>
      <c r="N758" s="112">
        <v>20</v>
      </c>
      <c r="O758" s="112">
        <v>20</v>
      </c>
    </row>
    <row r="759" spans="1:15" s="112" customFormat="1" ht="12.75">
      <c r="A759" s="108">
        <f t="shared" si="31"/>
        <v>522</v>
      </c>
      <c r="B759" s="109">
        <v>3632003</v>
      </c>
      <c r="C759" s="131" t="s">
        <v>151</v>
      </c>
      <c r="D759" s="113" t="s">
        <v>101</v>
      </c>
      <c r="E759" s="109">
        <v>0</v>
      </c>
      <c r="F759" s="109">
        <f t="shared" si="32"/>
        <v>50</v>
      </c>
      <c r="G759" s="122">
        <f t="shared" si="30"/>
        <v>50</v>
      </c>
      <c r="H759" s="109">
        <v>30111600</v>
      </c>
      <c r="I759" s="182"/>
      <c r="J759" s="182"/>
      <c r="K759" s="112">
        <v>5</v>
      </c>
      <c r="M759" s="112">
        <v>5</v>
      </c>
      <c r="N759" s="112">
        <v>20</v>
      </c>
      <c r="O759" s="112">
        <v>20</v>
      </c>
    </row>
    <row r="760" spans="1:15" s="112" customFormat="1" ht="12.75">
      <c r="A760" s="108">
        <f t="shared" si="31"/>
        <v>523</v>
      </c>
      <c r="B760" s="109">
        <v>3632003</v>
      </c>
      <c r="C760" s="131" t="s">
        <v>152</v>
      </c>
      <c r="D760" s="113" t="s">
        <v>101</v>
      </c>
      <c r="E760" s="109">
        <v>0</v>
      </c>
      <c r="F760" s="109">
        <f t="shared" si="32"/>
        <v>50</v>
      </c>
      <c r="G760" s="122">
        <f t="shared" si="30"/>
        <v>50</v>
      </c>
      <c r="H760" s="109">
        <v>30111600</v>
      </c>
      <c r="I760" s="182"/>
      <c r="J760" s="182"/>
      <c r="K760" s="112">
        <v>5</v>
      </c>
      <c r="M760" s="112">
        <v>5</v>
      </c>
      <c r="N760" s="112">
        <v>20</v>
      </c>
      <c r="O760" s="112">
        <v>20</v>
      </c>
    </row>
    <row r="761" spans="1:15" s="112" customFormat="1" ht="12.75">
      <c r="A761" s="108">
        <f t="shared" si="31"/>
        <v>524</v>
      </c>
      <c r="B761" s="109">
        <v>3632003</v>
      </c>
      <c r="C761" s="131" t="s">
        <v>153</v>
      </c>
      <c r="D761" s="113" t="s">
        <v>101</v>
      </c>
      <c r="E761" s="109">
        <v>0</v>
      </c>
      <c r="F761" s="109">
        <f t="shared" ref="F761:F774" si="33">+K761+M761+N761+O761</f>
        <v>50</v>
      </c>
      <c r="G761" s="122">
        <f t="shared" si="30"/>
        <v>50</v>
      </c>
      <c r="H761" s="109">
        <v>30111600</v>
      </c>
      <c r="I761" s="182"/>
      <c r="J761" s="182"/>
      <c r="K761" s="112">
        <v>5</v>
      </c>
      <c r="M761" s="112">
        <v>5</v>
      </c>
      <c r="N761" s="112">
        <v>20</v>
      </c>
      <c r="O761" s="112">
        <v>20</v>
      </c>
    </row>
    <row r="762" spans="1:15" s="112" customFormat="1" ht="12.75">
      <c r="A762" s="108">
        <f t="shared" si="31"/>
        <v>525</v>
      </c>
      <c r="B762" s="109">
        <v>3632003</v>
      </c>
      <c r="C762" s="131" t="s">
        <v>154</v>
      </c>
      <c r="D762" s="113" t="s">
        <v>101</v>
      </c>
      <c r="E762" s="109">
        <v>0</v>
      </c>
      <c r="F762" s="109">
        <f t="shared" si="33"/>
        <v>50</v>
      </c>
      <c r="G762" s="122">
        <f t="shared" si="30"/>
        <v>50</v>
      </c>
      <c r="H762" s="109">
        <v>30111600</v>
      </c>
      <c r="I762" s="182"/>
      <c r="J762" s="182"/>
      <c r="K762" s="112">
        <v>5</v>
      </c>
      <c r="M762" s="112">
        <v>5</v>
      </c>
      <c r="N762" s="112">
        <v>20</v>
      </c>
      <c r="O762" s="112">
        <v>20</v>
      </c>
    </row>
    <row r="763" spans="1:15" s="112" customFormat="1" ht="12.75">
      <c r="A763" s="108">
        <f t="shared" si="31"/>
        <v>526</v>
      </c>
      <c r="B763" s="109">
        <v>3632003</v>
      </c>
      <c r="C763" s="131" t="s">
        <v>155</v>
      </c>
      <c r="D763" s="113" t="s">
        <v>101</v>
      </c>
      <c r="E763" s="109">
        <v>0</v>
      </c>
      <c r="F763" s="109">
        <f t="shared" si="33"/>
        <v>50</v>
      </c>
      <c r="G763" s="122">
        <f t="shared" si="30"/>
        <v>50</v>
      </c>
      <c r="H763" s="109">
        <v>30111600</v>
      </c>
      <c r="I763" s="182"/>
      <c r="J763" s="182"/>
      <c r="K763" s="112">
        <v>5</v>
      </c>
      <c r="M763" s="112">
        <v>5</v>
      </c>
      <c r="N763" s="112">
        <v>20</v>
      </c>
      <c r="O763" s="112">
        <v>20</v>
      </c>
    </row>
    <row r="764" spans="1:15" s="112" customFormat="1" ht="12.75">
      <c r="A764" s="108">
        <f t="shared" si="31"/>
        <v>527</v>
      </c>
      <c r="B764" s="109">
        <v>3632003</v>
      </c>
      <c r="C764" s="131" t="s">
        <v>156</v>
      </c>
      <c r="D764" s="113" t="s">
        <v>101</v>
      </c>
      <c r="E764" s="109">
        <v>0</v>
      </c>
      <c r="F764" s="109">
        <f t="shared" si="33"/>
        <v>50</v>
      </c>
      <c r="G764" s="122">
        <f t="shared" si="30"/>
        <v>50</v>
      </c>
      <c r="H764" s="109">
        <v>30111600</v>
      </c>
      <c r="I764" s="182"/>
      <c r="J764" s="182"/>
      <c r="K764" s="112">
        <v>5</v>
      </c>
      <c r="M764" s="112">
        <v>5</v>
      </c>
      <c r="N764" s="112">
        <v>20</v>
      </c>
      <c r="O764" s="112">
        <v>20</v>
      </c>
    </row>
    <row r="765" spans="1:15" s="112" customFormat="1" ht="12.75">
      <c r="A765" s="108">
        <f t="shared" si="31"/>
        <v>528</v>
      </c>
      <c r="B765" s="109">
        <v>3632003</v>
      </c>
      <c r="C765" s="131" t="s">
        <v>157</v>
      </c>
      <c r="D765" s="113" t="s">
        <v>101</v>
      </c>
      <c r="E765" s="109">
        <v>0</v>
      </c>
      <c r="F765" s="109">
        <f t="shared" si="33"/>
        <v>50</v>
      </c>
      <c r="G765" s="122">
        <f t="shared" si="30"/>
        <v>50</v>
      </c>
      <c r="H765" s="109">
        <v>30111600</v>
      </c>
      <c r="I765" s="182"/>
      <c r="J765" s="182"/>
      <c r="K765" s="112">
        <v>5</v>
      </c>
      <c r="M765" s="112">
        <v>5</v>
      </c>
      <c r="N765" s="112">
        <v>20</v>
      </c>
      <c r="O765" s="112">
        <v>20</v>
      </c>
    </row>
    <row r="766" spans="1:15" s="112" customFormat="1" ht="12.75">
      <c r="A766" s="108">
        <f t="shared" si="31"/>
        <v>529</v>
      </c>
      <c r="B766" s="109">
        <v>3632003</v>
      </c>
      <c r="C766" s="131" t="s">
        <v>158</v>
      </c>
      <c r="D766" s="113" t="s">
        <v>101</v>
      </c>
      <c r="E766" s="109">
        <v>0</v>
      </c>
      <c r="F766" s="109">
        <f t="shared" si="33"/>
        <v>50</v>
      </c>
      <c r="G766" s="122">
        <f t="shared" si="30"/>
        <v>50</v>
      </c>
      <c r="H766" s="109">
        <v>30111600</v>
      </c>
      <c r="I766" s="182"/>
      <c r="J766" s="182"/>
      <c r="K766" s="112">
        <v>5</v>
      </c>
      <c r="M766" s="112">
        <v>5</v>
      </c>
      <c r="N766" s="112">
        <v>20</v>
      </c>
      <c r="O766" s="112">
        <v>20</v>
      </c>
    </row>
    <row r="767" spans="1:15" s="112" customFormat="1" ht="12.75">
      <c r="A767" s="108">
        <f t="shared" si="31"/>
        <v>530</v>
      </c>
      <c r="B767" s="109">
        <v>3632003</v>
      </c>
      <c r="C767" s="131" t="s">
        <v>159</v>
      </c>
      <c r="D767" s="113" t="s">
        <v>101</v>
      </c>
      <c r="E767" s="109">
        <v>0</v>
      </c>
      <c r="F767" s="109">
        <f t="shared" si="33"/>
        <v>50</v>
      </c>
      <c r="G767" s="122">
        <f t="shared" si="30"/>
        <v>50</v>
      </c>
      <c r="H767" s="109">
        <v>40172808</v>
      </c>
      <c r="I767" s="182"/>
      <c r="J767" s="182"/>
      <c r="K767" s="112">
        <v>5</v>
      </c>
      <c r="M767" s="112">
        <v>5</v>
      </c>
      <c r="N767" s="112">
        <v>20</v>
      </c>
      <c r="O767" s="112">
        <v>20</v>
      </c>
    </row>
    <row r="768" spans="1:15" s="112" customFormat="1" ht="12.75">
      <c r="A768" s="108">
        <f t="shared" si="31"/>
        <v>531</v>
      </c>
      <c r="B768" s="109">
        <v>3632003</v>
      </c>
      <c r="C768" s="131" t="s">
        <v>160</v>
      </c>
      <c r="D768" s="113" t="s">
        <v>101</v>
      </c>
      <c r="E768" s="109">
        <v>0</v>
      </c>
      <c r="F768" s="109">
        <f t="shared" si="33"/>
        <v>50</v>
      </c>
      <c r="G768" s="122">
        <f t="shared" si="30"/>
        <v>50</v>
      </c>
      <c r="H768" s="109">
        <v>30181605</v>
      </c>
      <c r="I768" s="182"/>
      <c r="J768" s="182"/>
      <c r="K768" s="112">
        <v>5</v>
      </c>
      <c r="M768" s="112">
        <v>5</v>
      </c>
      <c r="N768" s="112">
        <v>20</v>
      </c>
      <c r="O768" s="112">
        <v>20</v>
      </c>
    </row>
    <row r="769" spans="1:15" s="112" customFormat="1" ht="25.5">
      <c r="A769" s="108">
        <f t="shared" si="31"/>
        <v>532</v>
      </c>
      <c r="B769" s="109">
        <v>3632003</v>
      </c>
      <c r="C769" s="131" t="s">
        <v>161</v>
      </c>
      <c r="D769" s="113" t="s">
        <v>101</v>
      </c>
      <c r="E769" s="109">
        <v>0</v>
      </c>
      <c r="F769" s="109">
        <f t="shared" si="33"/>
        <v>50</v>
      </c>
      <c r="G769" s="122">
        <f t="shared" si="30"/>
        <v>50</v>
      </c>
      <c r="H769" s="109">
        <v>30181605</v>
      </c>
      <c r="I769" s="182"/>
      <c r="J769" s="182"/>
      <c r="K769" s="112">
        <v>5</v>
      </c>
      <c r="M769" s="112">
        <v>5</v>
      </c>
      <c r="N769" s="112">
        <v>20</v>
      </c>
      <c r="O769" s="112">
        <v>20</v>
      </c>
    </row>
    <row r="770" spans="1:15" s="112" customFormat="1" ht="12.75">
      <c r="A770" s="108">
        <f t="shared" si="31"/>
        <v>533</v>
      </c>
      <c r="B770" s="109">
        <v>3632003</v>
      </c>
      <c r="C770" s="131" t="s">
        <v>162</v>
      </c>
      <c r="D770" s="114" t="s">
        <v>101</v>
      </c>
      <c r="E770" s="109">
        <v>0</v>
      </c>
      <c r="F770" s="109">
        <f t="shared" si="33"/>
        <v>50</v>
      </c>
      <c r="G770" s="122">
        <f t="shared" si="30"/>
        <v>50</v>
      </c>
      <c r="H770" s="109">
        <v>30181605</v>
      </c>
      <c r="I770" s="182"/>
      <c r="J770" s="182"/>
      <c r="K770" s="112">
        <v>5</v>
      </c>
      <c r="M770" s="112">
        <v>5</v>
      </c>
      <c r="N770" s="112">
        <v>20</v>
      </c>
      <c r="O770" s="112">
        <v>20</v>
      </c>
    </row>
    <row r="771" spans="1:15" s="112" customFormat="1" ht="12.75">
      <c r="A771" s="108">
        <f t="shared" si="31"/>
        <v>534</v>
      </c>
      <c r="B771" s="109">
        <v>3632003</v>
      </c>
      <c r="C771" s="131" t="s">
        <v>163</v>
      </c>
      <c r="D771" s="128" t="s">
        <v>101</v>
      </c>
      <c r="E771" s="109">
        <v>0</v>
      </c>
      <c r="F771" s="109">
        <f t="shared" si="33"/>
        <v>50</v>
      </c>
      <c r="G771" s="122">
        <f t="shared" si="30"/>
        <v>50</v>
      </c>
      <c r="H771" s="109">
        <v>31162800</v>
      </c>
      <c r="I771" s="182"/>
      <c r="J771" s="182"/>
      <c r="K771" s="112">
        <v>5</v>
      </c>
      <c r="M771" s="112">
        <v>5</v>
      </c>
      <c r="N771" s="112">
        <v>20</v>
      </c>
      <c r="O771" s="112">
        <v>20</v>
      </c>
    </row>
    <row r="772" spans="1:15" s="112" customFormat="1" ht="12.75">
      <c r="A772" s="108">
        <f t="shared" si="31"/>
        <v>535</v>
      </c>
      <c r="B772" s="109">
        <v>3632003</v>
      </c>
      <c r="C772" s="131" t="s">
        <v>164</v>
      </c>
      <c r="D772" s="128" t="s">
        <v>101</v>
      </c>
      <c r="E772" s="109">
        <v>0</v>
      </c>
      <c r="F772" s="109">
        <f t="shared" si="33"/>
        <v>50</v>
      </c>
      <c r="G772" s="122">
        <f t="shared" si="30"/>
        <v>50</v>
      </c>
      <c r="H772" s="109">
        <v>31162800</v>
      </c>
      <c r="I772" s="182"/>
      <c r="J772" s="182"/>
      <c r="K772" s="112">
        <v>5</v>
      </c>
      <c r="M772" s="112">
        <v>5</v>
      </c>
      <c r="N772" s="112">
        <v>20</v>
      </c>
      <c r="O772" s="112">
        <v>20</v>
      </c>
    </row>
    <row r="773" spans="1:15" s="112" customFormat="1" ht="12.75">
      <c r="A773" s="108">
        <f t="shared" si="31"/>
        <v>536</v>
      </c>
      <c r="B773" s="109">
        <v>3632003</v>
      </c>
      <c r="C773" s="131" t="s">
        <v>165</v>
      </c>
      <c r="D773" s="128" t="s">
        <v>101</v>
      </c>
      <c r="E773" s="109">
        <v>0</v>
      </c>
      <c r="F773" s="109">
        <f t="shared" si="33"/>
        <v>50</v>
      </c>
      <c r="G773" s="122">
        <f t="shared" si="30"/>
        <v>50</v>
      </c>
      <c r="H773" s="109">
        <v>31162800</v>
      </c>
      <c r="I773" s="182"/>
      <c r="J773" s="182"/>
      <c r="K773" s="112">
        <v>5</v>
      </c>
      <c r="M773" s="112">
        <v>5</v>
      </c>
      <c r="N773" s="112">
        <v>20</v>
      </c>
      <c r="O773" s="112">
        <v>20</v>
      </c>
    </row>
    <row r="774" spans="1:15" s="112" customFormat="1" ht="12.75">
      <c r="A774" s="108">
        <f t="shared" si="31"/>
        <v>537</v>
      </c>
      <c r="B774" s="109">
        <v>3632003</v>
      </c>
      <c r="C774" s="131" t="s">
        <v>166</v>
      </c>
      <c r="D774" s="128" t="s">
        <v>101</v>
      </c>
      <c r="E774" s="109">
        <v>0</v>
      </c>
      <c r="F774" s="109">
        <f t="shared" si="33"/>
        <v>50</v>
      </c>
      <c r="G774" s="122">
        <f t="shared" si="30"/>
        <v>50</v>
      </c>
      <c r="H774" s="109">
        <v>31162800</v>
      </c>
      <c r="I774" s="182"/>
      <c r="J774" s="182"/>
      <c r="K774" s="112">
        <v>5</v>
      </c>
      <c r="M774" s="112">
        <v>5</v>
      </c>
      <c r="N774" s="112">
        <v>20</v>
      </c>
      <c r="O774" s="112">
        <v>20</v>
      </c>
    </row>
    <row r="775" spans="1:15" s="112" customFormat="1" ht="12.75">
      <c r="A775" s="108">
        <f t="shared" si="31"/>
        <v>538</v>
      </c>
      <c r="B775" s="109">
        <v>3632003</v>
      </c>
      <c r="C775" s="131" t="s">
        <v>167</v>
      </c>
      <c r="D775" s="128" t="s">
        <v>101</v>
      </c>
      <c r="E775" s="109">
        <v>0</v>
      </c>
      <c r="F775" s="109">
        <f t="shared" ref="F775:F791" si="34">+K775+M775+N775+O775</f>
        <v>50</v>
      </c>
      <c r="G775" s="122">
        <f t="shared" si="30"/>
        <v>50</v>
      </c>
      <c r="H775" s="109">
        <v>31162800</v>
      </c>
      <c r="I775" s="182"/>
      <c r="J775" s="182"/>
      <c r="K775" s="112">
        <v>5</v>
      </c>
      <c r="M775" s="112">
        <v>5</v>
      </c>
      <c r="N775" s="112">
        <v>20</v>
      </c>
      <c r="O775" s="112">
        <v>20</v>
      </c>
    </row>
    <row r="776" spans="1:15" s="112" customFormat="1" ht="12.75">
      <c r="A776" s="108">
        <f t="shared" si="31"/>
        <v>539</v>
      </c>
      <c r="B776" s="109">
        <v>3632003</v>
      </c>
      <c r="C776" s="131" t="s">
        <v>168</v>
      </c>
      <c r="D776" s="128" t="s">
        <v>101</v>
      </c>
      <c r="E776" s="109">
        <v>0</v>
      </c>
      <c r="F776" s="109">
        <f t="shared" si="34"/>
        <v>50</v>
      </c>
      <c r="G776" s="122">
        <f t="shared" si="30"/>
        <v>50</v>
      </c>
      <c r="H776" s="109">
        <v>31162800</v>
      </c>
      <c r="I776" s="182"/>
      <c r="J776" s="182"/>
      <c r="K776" s="112">
        <v>5</v>
      </c>
      <c r="M776" s="112">
        <v>5</v>
      </c>
      <c r="N776" s="112">
        <v>20</v>
      </c>
      <c r="O776" s="112">
        <v>20</v>
      </c>
    </row>
    <row r="777" spans="1:15" s="112" customFormat="1" ht="12.75">
      <c r="A777" s="108">
        <f t="shared" si="31"/>
        <v>540</v>
      </c>
      <c r="B777" s="109">
        <v>3632003</v>
      </c>
      <c r="C777" s="131" t="s">
        <v>169</v>
      </c>
      <c r="D777" s="128" t="s">
        <v>101</v>
      </c>
      <c r="E777" s="109">
        <v>0</v>
      </c>
      <c r="F777" s="109">
        <f t="shared" si="34"/>
        <v>50</v>
      </c>
      <c r="G777" s="122">
        <f t="shared" si="30"/>
        <v>50</v>
      </c>
      <c r="H777" s="109">
        <v>31162800</v>
      </c>
      <c r="I777" s="182"/>
      <c r="J777" s="182"/>
      <c r="K777" s="112">
        <v>5</v>
      </c>
      <c r="M777" s="112">
        <v>5</v>
      </c>
      <c r="N777" s="112">
        <v>20</v>
      </c>
      <c r="O777" s="112">
        <v>20</v>
      </c>
    </row>
    <row r="778" spans="1:15" s="112" customFormat="1" ht="12.75">
      <c r="A778" s="108">
        <f t="shared" si="31"/>
        <v>541</v>
      </c>
      <c r="B778" s="109">
        <v>3632003</v>
      </c>
      <c r="C778" s="131" t="s">
        <v>170</v>
      </c>
      <c r="D778" s="128" t="s">
        <v>101</v>
      </c>
      <c r="E778" s="109">
        <v>0</v>
      </c>
      <c r="F778" s="109">
        <f t="shared" si="34"/>
        <v>50</v>
      </c>
      <c r="G778" s="122">
        <f t="shared" si="30"/>
        <v>50</v>
      </c>
      <c r="H778" s="109">
        <v>31162800</v>
      </c>
      <c r="I778" s="182"/>
      <c r="J778" s="182"/>
      <c r="K778" s="112">
        <v>5</v>
      </c>
      <c r="M778" s="112">
        <v>5</v>
      </c>
      <c r="N778" s="112">
        <v>20</v>
      </c>
      <c r="O778" s="112">
        <v>20</v>
      </c>
    </row>
    <row r="779" spans="1:15" s="112" customFormat="1" ht="12.75">
      <c r="A779" s="108">
        <f t="shared" si="31"/>
        <v>542</v>
      </c>
      <c r="B779" s="109">
        <v>3632003</v>
      </c>
      <c r="C779" s="131" t="s">
        <v>171</v>
      </c>
      <c r="D779" s="128" t="s">
        <v>101</v>
      </c>
      <c r="E779" s="109">
        <v>0</v>
      </c>
      <c r="F779" s="109">
        <f t="shared" si="34"/>
        <v>50</v>
      </c>
      <c r="G779" s="122">
        <f t="shared" ref="G779:G813" si="35">F779</f>
        <v>50</v>
      </c>
      <c r="H779" s="109">
        <v>31162800</v>
      </c>
      <c r="I779" s="182"/>
      <c r="J779" s="182"/>
      <c r="K779" s="112">
        <v>5</v>
      </c>
      <c r="M779" s="112">
        <v>5</v>
      </c>
      <c r="N779" s="112">
        <v>20</v>
      </c>
      <c r="O779" s="112">
        <v>20</v>
      </c>
    </row>
    <row r="780" spans="1:15" s="112" customFormat="1" ht="12.75">
      <c r="A780" s="108">
        <f t="shared" si="31"/>
        <v>543</v>
      </c>
      <c r="B780" s="109">
        <v>3632003</v>
      </c>
      <c r="C780" s="131" t="s">
        <v>172</v>
      </c>
      <c r="D780" s="128" t="s">
        <v>101</v>
      </c>
      <c r="E780" s="109">
        <v>0</v>
      </c>
      <c r="F780" s="109">
        <f t="shared" si="34"/>
        <v>50</v>
      </c>
      <c r="G780" s="122">
        <f t="shared" si="35"/>
        <v>50</v>
      </c>
      <c r="H780" s="109">
        <v>31162800</v>
      </c>
      <c r="I780" s="182"/>
      <c r="J780" s="182"/>
      <c r="K780" s="112">
        <v>5</v>
      </c>
      <c r="M780" s="112">
        <v>5</v>
      </c>
      <c r="N780" s="112">
        <v>20</v>
      </c>
      <c r="O780" s="112">
        <v>20</v>
      </c>
    </row>
    <row r="781" spans="1:15" s="112" customFormat="1" ht="12.75">
      <c r="A781" s="108">
        <f t="shared" si="31"/>
        <v>544</v>
      </c>
      <c r="B781" s="109">
        <v>3632003</v>
      </c>
      <c r="C781" s="131" t="s">
        <v>173</v>
      </c>
      <c r="D781" s="128" t="s">
        <v>101</v>
      </c>
      <c r="E781" s="109">
        <v>0</v>
      </c>
      <c r="F781" s="109">
        <f t="shared" si="34"/>
        <v>50</v>
      </c>
      <c r="G781" s="122">
        <f t="shared" si="35"/>
        <v>50</v>
      </c>
      <c r="H781" s="109">
        <v>31162800</v>
      </c>
      <c r="I781" s="182"/>
      <c r="J781" s="182"/>
      <c r="K781" s="112">
        <v>5</v>
      </c>
      <c r="M781" s="112">
        <v>5</v>
      </c>
      <c r="N781" s="112">
        <v>20</v>
      </c>
      <c r="O781" s="112">
        <v>20</v>
      </c>
    </row>
    <row r="782" spans="1:15" s="112" customFormat="1" ht="12.75">
      <c r="A782" s="108">
        <f t="shared" ref="A782:A813" si="36">A781+1</f>
        <v>545</v>
      </c>
      <c r="B782" s="109">
        <v>36330</v>
      </c>
      <c r="C782" s="131" t="s">
        <v>174</v>
      </c>
      <c r="D782" s="113" t="s">
        <v>175</v>
      </c>
      <c r="E782" s="109">
        <v>0</v>
      </c>
      <c r="F782" s="109">
        <f t="shared" si="34"/>
        <v>30</v>
      </c>
      <c r="G782" s="122">
        <f t="shared" si="35"/>
        <v>30</v>
      </c>
      <c r="H782" s="109">
        <v>31201514</v>
      </c>
      <c r="I782" s="182"/>
      <c r="J782" s="182"/>
      <c r="K782" s="112">
        <v>5</v>
      </c>
      <c r="M782" s="112">
        <v>5</v>
      </c>
      <c r="N782" s="112">
        <v>10</v>
      </c>
      <c r="O782" s="112">
        <v>10</v>
      </c>
    </row>
    <row r="783" spans="1:15" s="112" customFormat="1" ht="63.75">
      <c r="A783" s="108">
        <f t="shared" si="36"/>
        <v>546</v>
      </c>
      <c r="B783" s="109">
        <v>3632001</v>
      </c>
      <c r="C783" s="131" t="s">
        <v>177</v>
      </c>
      <c r="D783" s="113" t="s">
        <v>101</v>
      </c>
      <c r="E783" s="109">
        <v>0</v>
      </c>
      <c r="F783" s="109">
        <f t="shared" si="34"/>
        <v>50</v>
      </c>
      <c r="G783" s="122">
        <f t="shared" si="35"/>
        <v>50</v>
      </c>
      <c r="H783" s="109">
        <v>32141000</v>
      </c>
      <c r="I783" s="182"/>
      <c r="J783" s="182"/>
      <c r="N783" s="112">
        <v>50</v>
      </c>
    </row>
    <row r="784" spans="1:15" s="112" customFormat="1" ht="63.75">
      <c r="A784" s="108">
        <f t="shared" si="36"/>
        <v>547</v>
      </c>
      <c r="B784" s="109">
        <v>3632001</v>
      </c>
      <c r="C784" s="131" t="s">
        <v>178</v>
      </c>
      <c r="D784" s="113" t="s">
        <v>101</v>
      </c>
      <c r="E784" s="109">
        <v>0</v>
      </c>
      <c r="F784" s="109">
        <f t="shared" si="34"/>
        <v>50</v>
      </c>
      <c r="G784" s="122">
        <f t="shared" si="35"/>
        <v>50</v>
      </c>
      <c r="H784" s="109">
        <v>32141000</v>
      </c>
      <c r="I784" s="182"/>
      <c r="J784" s="182"/>
      <c r="N784" s="112">
        <v>50</v>
      </c>
    </row>
    <row r="785" spans="1:15" s="112" customFormat="1" ht="51">
      <c r="A785" s="108">
        <f t="shared" si="36"/>
        <v>548</v>
      </c>
      <c r="B785" s="109">
        <v>3632001</v>
      </c>
      <c r="C785" s="131" t="s">
        <v>179</v>
      </c>
      <c r="D785" s="113" t="s">
        <v>101</v>
      </c>
      <c r="E785" s="109">
        <v>0</v>
      </c>
      <c r="F785" s="109">
        <f t="shared" si="34"/>
        <v>50</v>
      </c>
      <c r="G785" s="122">
        <f t="shared" si="35"/>
        <v>50</v>
      </c>
      <c r="H785" s="109">
        <v>32141000</v>
      </c>
      <c r="I785" s="182"/>
      <c r="J785" s="182"/>
      <c r="O785" s="112">
        <v>50</v>
      </c>
    </row>
    <row r="786" spans="1:15" s="112" customFormat="1" ht="51">
      <c r="A786" s="108">
        <f t="shared" si="36"/>
        <v>549</v>
      </c>
      <c r="B786" s="109">
        <v>3632001</v>
      </c>
      <c r="C786" s="131" t="s">
        <v>180</v>
      </c>
      <c r="D786" s="113" t="s">
        <v>101</v>
      </c>
      <c r="E786" s="109">
        <v>0</v>
      </c>
      <c r="F786" s="109">
        <f t="shared" si="34"/>
        <v>10</v>
      </c>
      <c r="G786" s="122">
        <f t="shared" si="35"/>
        <v>10</v>
      </c>
      <c r="H786" s="109">
        <v>32141000</v>
      </c>
      <c r="I786" s="182"/>
      <c r="J786" s="182"/>
      <c r="N786" s="112">
        <v>10</v>
      </c>
    </row>
    <row r="787" spans="1:15" s="112" customFormat="1" ht="51">
      <c r="A787" s="108">
        <f t="shared" si="36"/>
        <v>550</v>
      </c>
      <c r="B787" s="109">
        <v>3632001</v>
      </c>
      <c r="C787" s="131" t="s">
        <v>181</v>
      </c>
      <c r="D787" s="113" t="s">
        <v>101</v>
      </c>
      <c r="E787" s="109">
        <v>0</v>
      </c>
      <c r="F787" s="109">
        <f t="shared" si="34"/>
        <v>30</v>
      </c>
      <c r="G787" s="122">
        <f t="shared" si="35"/>
        <v>30</v>
      </c>
      <c r="H787" s="109">
        <v>32141000</v>
      </c>
      <c r="I787" s="182"/>
      <c r="J787" s="182"/>
      <c r="N787" s="112">
        <v>10</v>
      </c>
      <c r="O787" s="112">
        <v>20</v>
      </c>
    </row>
    <row r="788" spans="1:15" s="112" customFormat="1" ht="51">
      <c r="A788" s="108">
        <f t="shared" si="36"/>
        <v>551</v>
      </c>
      <c r="B788" s="109">
        <v>3632001</v>
      </c>
      <c r="C788" s="131" t="s">
        <v>182</v>
      </c>
      <c r="D788" s="113" t="s">
        <v>101</v>
      </c>
      <c r="E788" s="109">
        <v>0</v>
      </c>
      <c r="F788" s="109">
        <f t="shared" si="34"/>
        <v>10</v>
      </c>
      <c r="G788" s="122">
        <f t="shared" si="35"/>
        <v>10</v>
      </c>
      <c r="H788" s="109">
        <v>32141000</v>
      </c>
      <c r="I788" s="182"/>
      <c r="J788" s="182"/>
      <c r="O788" s="112">
        <v>10</v>
      </c>
    </row>
    <row r="789" spans="1:15" s="112" customFormat="1" ht="51">
      <c r="A789" s="108">
        <f t="shared" si="36"/>
        <v>552</v>
      </c>
      <c r="B789" s="109">
        <v>3632001</v>
      </c>
      <c r="C789" s="131" t="s">
        <v>183</v>
      </c>
      <c r="D789" s="113" t="s">
        <v>101</v>
      </c>
      <c r="E789" s="109">
        <v>0</v>
      </c>
      <c r="F789" s="109">
        <f t="shared" si="34"/>
        <v>50</v>
      </c>
      <c r="G789" s="122">
        <f t="shared" si="35"/>
        <v>50</v>
      </c>
      <c r="H789" s="109">
        <v>32141000</v>
      </c>
      <c r="I789" s="182"/>
      <c r="J789" s="182"/>
      <c r="O789" s="112">
        <v>50</v>
      </c>
    </row>
    <row r="790" spans="1:15" s="112" customFormat="1" ht="38.25">
      <c r="A790" s="108">
        <f t="shared" si="36"/>
        <v>553</v>
      </c>
      <c r="B790" s="109">
        <v>3632001</v>
      </c>
      <c r="C790" s="131" t="s">
        <v>184</v>
      </c>
      <c r="D790" s="113" t="s">
        <v>101</v>
      </c>
      <c r="E790" s="109">
        <v>0</v>
      </c>
      <c r="F790" s="109">
        <f t="shared" si="34"/>
        <v>50</v>
      </c>
      <c r="G790" s="122">
        <f t="shared" si="35"/>
        <v>50</v>
      </c>
      <c r="H790" s="109">
        <v>32141000</v>
      </c>
      <c r="I790" s="182"/>
      <c r="J790" s="182"/>
      <c r="N790" s="112">
        <v>30</v>
      </c>
      <c r="O790" s="112">
        <v>20</v>
      </c>
    </row>
    <row r="791" spans="1:15" s="112" customFormat="1" ht="38.25">
      <c r="A791" s="108">
        <f t="shared" si="36"/>
        <v>554</v>
      </c>
      <c r="B791" s="109">
        <v>3632001</v>
      </c>
      <c r="C791" s="131" t="s">
        <v>185</v>
      </c>
      <c r="D791" s="113" t="s">
        <v>101</v>
      </c>
      <c r="E791" s="109">
        <v>0</v>
      </c>
      <c r="F791" s="109">
        <f t="shared" si="34"/>
        <v>20</v>
      </c>
      <c r="G791" s="122">
        <f t="shared" si="35"/>
        <v>20</v>
      </c>
      <c r="H791" s="109">
        <v>32141000</v>
      </c>
      <c r="I791" s="182"/>
      <c r="J791" s="182"/>
      <c r="N791" s="112">
        <v>10</v>
      </c>
      <c r="O791" s="112">
        <v>10</v>
      </c>
    </row>
    <row r="792" spans="1:15" s="112" customFormat="1" ht="12.75">
      <c r="A792" s="108">
        <f t="shared" si="36"/>
        <v>555</v>
      </c>
      <c r="B792" s="109">
        <v>3632009</v>
      </c>
      <c r="C792" s="131" t="s">
        <v>186</v>
      </c>
      <c r="D792" s="113" t="s">
        <v>101</v>
      </c>
      <c r="E792" s="109">
        <v>0</v>
      </c>
      <c r="F792" s="109">
        <f t="shared" ref="F792:F812" si="37">+K792+M792+N792+O792</f>
        <v>50</v>
      </c>
      <c r="G792" s="122">
        <f t="shared" si="35"/>
        <v>50</v>
      </c>
      <c r="H792" s="109">
        <v>31162800</v>
      </c>
      <c r="I792" s="182"/>
      <c r="J792" s="182"/>
      <c r="K792" s="112">
        <v>5</v>
      </c>
      <c r="M792" s="112">
        <v>5</v>
      </c>
      <c r="N792" s="112">
        <v>20</v>
      </c>
      <c r="O792" s="112">
        <v>20</v>
      </c>
    </row>
    <row r="793" spans="1:15" s="112" customFormat="1" ht="25.5">
      <c r="A793" s="108">
        <f t="shared" si="36"/>
        <v>556</v>
      </c>
      <c r="B793" s="109">
        <v>3632009</v>
      </c>
      <c r="C793" s="131" t="s">
        <v>187</v>
      </c>
      <c r="D793" s="113" t="s">
        <v>101</v>
      </c>
      <c r="E793" s="109">
        <v>0</v>
      </c>
      <c r="F793" s="109">
        <f t="shared" si="37"/>
        <v>50</v>
      </c>
      <c r="G793" s="122">
        <f t="shared" si="35"/>
        <v>50</v>
      </c>
      <c r="H793" s="109">
        <v>31162800</v>
      </c>
      <c r="I793" s="182"/>
      <c r="J793" s="182"/>
      <c r="K793" s="112">
        <v>5</v>
      </c>
      <c r="M793" s="112">
        <v>5</v>
      </c>
      <c r="N793" s="112">
        <v>20</v>
      </c>
      <c r="O793" s="112">
        <v>20</v>
      </c>
    </row>
    <row r="794" spans="1:15" s="112" customFormat="1" ht="12.75">
      <c r="A794" s="108">
        <f t="shared" si="36"/>
        <v>557</v>
      </c>
      <c r="B794" s="109">
        <v>3632009</v>
      </c>
      <c r="C794" s="131" t="s">
        <v>188</v>
      </c>
      <c r="D794" s="113" t="s">
        <v>101</v>
      </c>
      <c r="E794" s="109">
        <v>0</v>
      </c>
      <c r="F794" s="109">
        <f t="shared" si="37"/>
        <v>50</v>
      </c>
      <c r="G794" s="122">
        <f t="shared" si="35"/>
        <v>50</v>
      </c>
      <c r="H794" s="109">
        <v>31162800</v>
      </c>
      <c r="I794" s="182"/>
      <c r="J794" s="182"/>
      <c r="K794" s="112">
        <v>5</v>
      </c>
      <c r="M794" s="112">
        <v>5</v>
      </c>
      <c r="N794" s="112">
        <v>20</v>
      </c>
      <c r="O794" s="112">
        <v>20</v>
      </c>
    </row>
    <row r="795" spans="1:15" s="112" customFormat="1" ht="12.75">
      <c r="A795" s="108">
        <f t="shared" si="36"/>
        <v>558</v>
      </c>
      <c r="B795" s="109">
        <v>3632009</v>
      </c>
      <c r="C795" s="131" t="s">
        <v>189</v>
      </c>
      <c r="D795" s="113" t="s">
        <v>101</v>
      </c>
      <c r="E795" s="109">
        <v>0</v>
      </c>
      <c r="F795" s="109">
        <f t="shared" si="37"/>
        <v>50</v>
      </c>
      <c r="G795" s="122">
        <f t="shared" si="35"/>
        <v>50</v>
      </c>
      <c r="H795" s="109">
        <v>31162800</v>
      </c>
      <c r="I795" s="182"/>
      <c r="J795" s="182"/>
      <c r="K795" s="112">
        <v>5</v>
      </c>
      <c r="M795" s="112">
        <v>5</v>
      </c>
      <c r="N795" s="112">
        <v>20</v>
      </c>
      <c r="O795" s="112">
        <v>20</v>
      </c>
    </row>
    <row r="796" spans="1:15" s="112" customFormat="1" ht="12.75">
      <c r="A796" s="108">
        <f t="shared" si="36"/>
        <v>559</v>
      </c>
      <c r="B796" s="109">
        <v>3632009</v>
      </c>
      <c r="C796" s="131" t="s">
        <v>190</v>
      </c>
      <c r="D796" s="113" t="s">
        <v>101</v>
      </c>
      <c r="E796" s="109">
        <v>0</v>
      </c>
      <c r="F796" s="109">
        <f t="shared" si="37"/>
        <v>50</v>
      </c>
      <c r="G796" s="122">
        <f t="shared" si="35"/>
        <v>50</v>
      </c>
      <c r="H796" s="109">
        <v>31162800</v>
      </c>
      <c r="I796" s="182"/>
      <c r="J796" s="182"/>
      <c r="K796" s="112">
        <v>5</v>
      </c>
      <c r="M796" s="112">
        <v>5</v>
      </c>
      <c r="N796" s="112">
        <v>20</v>
      </c>
      <c r="O796" s="112">
        <v>20</v>
      </c>
    </row>
    <row r="797" spans="1:15" s="112" customFormat="1" ht="12.75">
      <c r="A797" s="108">
        <f t="shared" si="36"/>
        <v>560</v>
      </c>
      <c r="B797" s="109">
        <v>3632009</v>
      </c>
      <c r="C797" s="131" t="s">
        <v>191</v>
      </c>
      <c r="D797" s="113" t="s">
        <v>101</v>
      </c>
      <c r="E797" s="109">
        <v>0</v>
      </c>
      <c r="F797" s="109">
        <f t="shared" si="37"/>
        <v>50</v>
      </c>
      <c r="G797" s="122">
        <f t="shared" si="35"/>
        <v>50</v>
      </c>
      <c r="H797" s="109">
        <v>31162800</v>
      </c>
      <c r="I797" s="182"/>
      <c r="J797" s="182"/>
      <c r="K797" s="112">
        <v>5</v>
      </c>
      <c r="M797" s="112">
        <v>5</v>
      </c>
      <c r="N797" s="112">
        <v>20</v>
      </c>
      <c r="O797" s="112">
        <v>20</v>
      </c>
    </row>
    <row r="798" spans="1:15" s="112" customFormat="1" ht="12.75">
      <c r="A798" s="108">
        <f t="shared" si="36"/>
        <v>561</v>
      </c>
      <c r="B798" s="109">
        <v>3632009</v>
      </c>
      <c r="C798" s="131" t="s">
        <v>192</v>
      </c>
      <c r="D798" s="113" t="s">
        <v>101</v>
      </c>
      <c r="E798" s="109">
        <v>0</v>
      </c>
      <c r="F798" s="109">
        <f t="shared" si="37"/>
        <v>20</v>
      </c>
      <c r="G798" s="122">
        <f t="shared" si="35"/>
        <v>20</v>
      </c>
      <c r="H798" s="109">
        <v>31162800</v>
      </c>
      <c r="I798" s="182"/>
      <c r="J798" s="182"/>
      <c r="N798" s="112">
        <v>10</v>
      </c>
      <c r="O798" s="112">
        <v>10</v>
      </c>
    </row>
    <row r="799" spans="1:15" s="112" customFormat="1" ht="12.75">
      <c r="A799" s="108">
        <f t="shared" si="36"/>
        <v>562</v>
      </c>
      <c r="B799" s="109">
        <v>3632009</v>
      </c>
      <c r="C799" s="131" t="s">
        <v>193</v>
      </c>
      <c r="D799" s="113" t="s">
        <v>101</v>
      </c>
      <c r="E799" s="109">
        <v>0</v>
      </c>
      <c r="F799" s="109">
        <f t="shared" si="37"/>
        <v>20</v>
      </c>
      <c r="G799" s="122">
        <f t="shared" si="35"/>
        <v>20</v>
      </c>
      <c r="H799" s="109">
        <v>31162800</v>
      </c>
      <c r="I799" s="182"/>
      <c r="J799" s="182"/>
      <c r="N799" s="112">
        <v>10</v>
      </c>
      <c r="O799" s="112">
        <v>10</v>
      </c>
    </row>
    <row r="800" spans="1:15" s="112" customFormat="1" ht="12.75">
      <c r="A800" s="108">
        <f t="shared" si="36"/>
        <v>563</v>
      </c>
      <c r="B800" s="109">
        <v>3632003</v>
      </c>
      <c r="C800" s="131" t="s">
        <v>194</v>
      </c>
      <c r="D800" s="114" t="s">
        <v>101</v>
      </c>
      <c r="E800" s="109">
        <v>0</v>
      </c>
      <c r="F800" s="109">
        <f t="shared" si="37"/>
        <v>20</v>
      </c>
      <c r="G800" s="122">
        <f t="shared" si="35"/>
        <v>20</v>
      </c>
      <c r="H800" s="109">
        <v>31162800</v>
      </c>
      <c r="I800" s="182"/>
      <c r="J800" s="182"/>
      <c r="N800" s="112">
        <v>10</v>
      </c>
      <c r="O800" s="112">
        <v>10</v>
      </c>
    </row>
    <row r="801" spans="1:15" s="112" customFormat="1" ht="12.75">
      <c r="A801" s="108">
        <f t="shared" si="36"/>
        <v>564</v>
      </c>
      <c r="B801" s="109">
        <v>3632003</v>
      </c>
      <c r="C801" s="131" t="s">
        <v>195</v>
      </c>
      <c r="D801" s="114" t="s">
        <v>101</v>
      </c>
      <c r="E801" s="109">
        <v>0</v>
      </c>
      <c r="F801" s="109">
        <f t="shared" si="37"/>
        <v>20</v>
      </c>
      <c r="G801" s="122">
        <f t="shared" si="35"/>
        <v>20</v>
      </c>
      <c r="H801" s="109">
        <v>31162800</v>
      </c>
      <c r="I801" s="182"/>
      <c r="J801" s="182"/>
      <c r="N801" s="112">
        <v>10</v>
      </c>
      <c r="O801" s="112">
        <v>10</v>
      </c>
    </row>
    <row r="802" spans="1:15" s="112" customFormat="1" ht="25.5">
      <c r="A802" s="108">
        <f t="shared" si="36"/>
        <v>565</v>
      </c>
      <c r="B802" s="109">
        <v>3692001</v>
      </c>
      <c r="C802" s="135" t="s">
        <v>196</v>
      </c>
      <c r="D802" s="113" t="s">
        <v>175</v>
      </c>
      <c r="E802" s="109">
        <v>0</v>
      </c>
      <c r="F802" s="109">
        <f t="shared" si="37"/>
        <v>30</v>
      </c>
      <c r="G802" s="122">
        <f t="shared" si="35"/>
        <v>30</v>
      </c>
      <c r="H802" s="109">
        <v>31201502</v>
      </c>
      <c r="I802" s="182"/>
      <c r="J802" s="182"/>
      <c r="K802" s="112">
        <v>5</v>
      </c>
      <c r="M802" s="112">
        <v>5</v>
      </c>
      <c r="N802" s="112">
        <v>10</v>
      </c>
      <c r="O802" s="112">
        <v>10</v>
      </c>
    </row>
    <row r="803" spans="1:15" s="112" customFormat="1" ht="25.5">
      <c r="A803" s="108">
        <f t="shared" si="36"/>
        <v>566</v>
      </c>
      <c r="B803" s="109">
        <v>3692001</v>
      </c>
      <c r="C803" s="135" t="s">
        <v>197</v>
      </c>
      <c r="D803" s="130" t="s">
        <v>175</v>
      </c>
      <c r="E803" s="109">
        <v>0</v>
      </c>
      <c r="F803" s="109">
        <f t="shared" si="37"/>
        <v>30</v>
      </c>
      <c r="G803" s="122">
        <f t="shared" si="35"/>
        <v>30</v>
      </c>
      <c r="H803" s="109">
        <v>31201502</v>
      </c>
      <c r="I803" s="182"/>
      <c r="J803" s="182"/>
      <c r="K803" s="112">
        <v>5</v>
      </c>
      <c r="M803" s="112">
        <v>5</v>
      </c>
      <c r="N803" s="112">
        <v>10</v>
      </c>
      <c r="O803" s="112">
        <v>10</v>
      </c>
    </row>
    <row r="804" spans="1:15" s="112" customFormat="1" ht="12.75">
      <c r="A804" s="108">
        <f t="shared" si="36"/>
        <v>567</v>
      </c>
      <c r="B804" s="109">
        <v>3692002</v>
      </c>
      <c r="C804" s="135" t="s">
        <v>198</v>
      </c>
      <c r="D804" s="130" t="s">
        <v>175</v>
      </c>
      <c r="E804" s="109">
        <v>0</v>
      </c>
      <c r="F804" s="109">
        <f t="shared" si="37"/>
        <v>30</v>
      </c>
      <c r="G804" s="122">
        <f t="shared" si="35"/>
        <v>30</v>
      </c>
      <c r="H804" s="109">
        <v>31201503</v>
      </c>
      <c r="I804" s="182"/>
      <c r="J804" s="182"/>
      <c r="K804" s="112">
        <v>5</v>
      </c>
      <c r="M804" s="112">
        <v>5</v>
      </c>
      <c r="N804" s="112">
        <v>10</v>
      </c>
      <c r="O804" s="112">
        <v>10</v>
      </c>
    </row>
    <row r="805" spans="1:15" s="112" customFormat="1" ht="12.75">
      <c r="A805" s="108">
        <f t="shared" si="36"/>
        <v>568</v>
      </c>
      <c r="B805" s="109">
        <v>3692002</v>
      </c>
      <c r="C805" s="135" t="s">
        <v>199</v>
      </c>
      <c r="D805" s="113" t="s">
        <v>175</v>
      </c>
      <c r="E805" s="109">
        <v>0</v>
      </c>
      <c r="F805" s="109">
        <f t="shared" si="37"/>
        <v>30</v>
      </c>
      <c r="G805" s="122">
        <f t="shared" si="35"/>
        <v>30</v>
      </c>
      <c r="H805" s="109">
        <v>31201503</v>
      </c>
      <c r="I805" s="182"/>
      <c r="J805" s="182"/>
      <c r="K805" s="112">
        <v>5</v>
      </c>
      <c r="M805" s="112">
        <v>5</v>
      </c>
      <c r="N805" s="112">
        <v>10</v>
      </c>
      <c r="O805" s="112">
        <v>10</v>
      </c>
    </row>
    <row r="806" spans="1:15" s="112" customFormat="1" ht="25.5">
      <c r="A806" s="108">
        <f t="shared" si="36"/>
        <v>569</v>
      </c>
      <c r="B806" s="109">
        <v>3692002</v>
      </c>
      <c r="C806" s="135" t="s">
        <v>200</v>
      </c>
      <c r="D806" s="113" t="s">
        <v>101</v>
      </c>
      <c r="E806" s="109">
        <v>0</v>
      </c>
      <c r="F806" s="109">
        <f t="shared" si="37"/>
        <v>20</v>
      </c>
      <c r="G806" s="122">
        <f t="shared" si="35"/>
        <v>20</v>
      </c>
      <c r="H806" s="109">
        <v>31201600</v>
      </c>
      <c r="I806" s="182"/>
      <c r="J806" s="182"/>
      <c r="N806" s="112">
        <v>20</v>
      </c>
    </row>
    <row r="807" spans="1:15" s="112" customFormat="1" ht="25.5">
      <c r="A807" s="108">
        <f t="shared" si="36"/>
        <v>570</v>
      </c>
      <c r="B807" s="109">
        <v>3692002</v>
      </c>
      <c r="C807" s="135" t="s">
        <v>201</v>
      </c>
      <c r="D807" s="113" t="s">
        <v>175</v>
      </c>
      <c r="E807" s="109">
        <v>0</v>
      </c>
      <c r="F807" s="109">
        <f t="shared" si="37"/>
        <v>20</v>
      </c>
      <c r="G807" s="122">
        <f t="shared" si="35"/>
        <v>20</v>
      </c>
      <c r="H807" s="109">
        <v>31201516</v>
      </c>
      <c r="I807" s="182"/>
      <c r="J807" s="182"/>
      <c r="K807" s="112">
        <v>5</v>
      </c>
      <c r="M807" s="112">
        <v>5</v>
      </c>
      <c r="N807" s="112">
        <v>5</v>
      </c>
      <c r="O807" s="112">
        <v>5</v>
      </c>
    </row>
    <row r="808" spans="1:15" s="112" customFormat="1" ht="12.75">
      <c r="A808" s="108">
        <f t="shared" si="36"/>
        <v>571</v>
      </c>
      <c r="B808" s="109">
        <v>3699038</v>
      </c>
      <c r="C808" s="135" t="s">
        <v>202</v>
      </c>
      <c r="D808" s="114" t="s">
        <v>101</v>
      </c>
      <c r="E808" s="109">
        <v>0</v>
      </c>
      <c r="F808" s="109">
        <f t="shared" si="37"/>
        <v>60</v>
      </c>
      <c r="G808" s="122">
        <f t="shared" si="35"/>
        <v>60</v>
      </c>
      <c r="H808" s="109">
        <v>27112120</v>
      </c>
      <c r="I808" s="182"/>
      <c r="J808" s="182"/>
      <c r="N808" s="112">
        <v>30</v>
      </c>
      <c r="O808" s="112">
        <v>30</v>
      </c>
    </row>
    <row r="809" spans="1:15" s="112" customFormat="1" ht="12.75">
      <c r="A809" s="108">
        <f t="shared" si="36"/>
        <v>572</v>
      </c>
      <c r="B809" s="109">
        <v>3699038</v>
      </c>
      <c r="C809" s="135" t="s">
        <v>203</v>
      </c>
      <c r="D809" s="113" t="s">
        <v>204</v>
      </c>
      <c r="E809" s="109">
        <v>0</v>
      </c>
      <c r="F809" s="109">
        <f t="shared" si="37"/>
        <v>40</v>
      </c>
      <c r="G809" s="122">
        <f t="shared" si="35"/>
        <v>40</v>
      </c>
      <c r="H809" s="109">
        <v>27112120</v>
      </c>
      <c r="I809" s="182"/>
      <c r="J809" s="182"/>
      <c r="K809" s="112">
        <v>20</v>
      </c>
      <c r="O809" s="112">
        <v>20</v>
      </c>
    </row>
    <row r="810" spans="1:15" s="112" customFormat="1" ht="25.5">
      <c r="A810" s="108">
        <f t="shared" si="36"/>
        <v>573</v>
      </c>
      <c r="B810" s="109">
        <v>3693001</v>
      </c>
      <c r="C810" s="135" t="s">
        <v>205</v>
      </c>
      <c r="D810" s="130" t="s">
        <v>206</v>
      </c>
      <c r="E810" s="109">
        <v>0</v>
      </c>
      <c r="F810" s="109">
        <f t="shared" si="37"/>
        <v>50</v>
      </c>
      <c r="G810" s="122">
        <f t="shared" si="35"/>
        <v>50</v>
      </c>
      <c r="H810" s="109">
        <v>30181804</v>
      </c>
      <c r="I810" s="182"/>
      <c r="J810" s="182"/>
      <c r="K810" s="112">
        <v>10</v>
      </c>
      <c r="M810" s="112">
        <v>10</v>
      </c>
      <c r="N810" s="112">
        <v>15</v>
      </c>
      <c r="O810" s="112">
        <v>15</v>
      </c>
    </row>
    <row r="811" spans="1:15" s="134" customFormat="1" ht="25.5">
      <c r="A811" s="108">
        <f t="shared" si="36"/>
        <v>574</v>
      </c>
      <c r="B811" s="109">
        <v>3693001</v>
      </c>
      <c r="C811" s="135" t="s">
        <v>207</v>
      </c>
      <c r="D811" s="113" t="s">
        <v>206</v>
      </c>
      <c r="E811" s="109">
        <v>0</v>
      </c>
      <c r="F811" s="109">
        <f t="shared" si="37"/>
        <v>50</v>
      </c>
      <c r="G811" s="122">
        <f t="shared" si="35"/>
        <v>50</v>
      </c>
      <c r="H811" s="109">
        <v>30181804</v>
      </c>
      <c r="I811" s="182"/>
      <c r="J811" s="182"/>
      <c r="K811" s="112">
        <v>10</v>
      </c>
      <c r="L811" s="112"/>
      <c r="M811" s="112">
        <v>10</v>
      </c>
      <c r="N811" s="112">
        <v>15</v>
      </c>
      <c r="O811" s="112">
        <v>15</v>
      </c>
    </row>
    <row r="812" spans="1:15" s="134" customFormat="1" ht="25.5">
      <c r="A812" s="108">
        <f t="shared" si="36"/>
        <v>575</v>
      </c>
      <c r="B812" s="109">
        <v>3699039</v>
      </c>
      <c r="C812" s="135" t="s">
        <v>417</v>
      </c>
      <c r="D812" s="113" t="s">
        <v>416</v>
      </c>
      <c r="E812" s="109">
        <v>0</v>
      </c>
      <c r="F812" s="109">
        <f t="shared" si="37"/>
        <v>5</v>
      </c>
      <c r="G812" s="122">
        <f t="shared" si="35"/>
        <v>5</v>
      </c>
      <c r="H812" s="109">
        <v>11162105</v>
      </c>
      <c r="I812" s="182"/>
      <c r="J812" s="182"/>
      <c r="O812" s="134">
        <v>5</v>
      </c>
    </row>
    <row r="813" spans="1:15" s="134" customFormat="1" ht="12.75">
      <c r="A813" s="108">
        <f t="shared" si="36"/>
        <v>576</v>
      </c>
      <c r="B813" s="109">
        <v>3695004</v>
      </c>
      <c r="C813" s="135" t="s">
        <v>208</v>
      </c>
      <c r="D813" s="130" t="s">
        <v>101</v>
      </c>
      <c r="E813" s="109">
        <v>0</v>
      </c>
      <c r="F813" s="109">
        <f>+K813+M813+N813+O813</f>
        <v>30</v>
      </c>
      <c r="G813" s="122">
        <f t="shared" si="35"/>
        <v>30</v>
      </c>
      <c r="H813" s="109">
        <v>30151513</v>
      </c>
      <c r="I813" s="182"/>
      <c r="J813" s="182"/>
      <c r="O813" s="134">
        <v>30</v>
      </c>
    </row>
    <row r="814" spans="1:15" s="112" customFormat="1" ht="12.75">
      <c r="A814" s="115"/>
      <c r="B814" s="116"/>
      <c r="C814" s="136"/>
      <c r="D814" s="133"/>
      <c r="E814" s="116"/>
      <c r="F814" s="116"/>
      <c r="G814" s="116"/>
      <c r="H814" s="116"/>
      <c r="I814" s="119"/>
      <c r="J814" s="119"/>
    </row>
    <row r="815" spans="1:15" s="112" customFormat="1" ht="13.5">
      <c r="A815" s="574" t="s">
        <v>39</v>
      </c>
      <c r="B815" s="574"/>
      <c r="C815" s="574"/>
      <c r="D815" s="574" t="s">
        <v>40</v>
      </c>
      <c r="E815" s="574"/>
      <c r="F815" s="574"/>
      <c r="G815" s="574"/>
      <c r="H815" s="574" t="s">
        <v>26</v>
      </c>
      <c r="I815" s="574"/>
      <c r="J815" s="574"/>
    </row>
    <row r="816" spans="1:15" s="112" customFormat="1" ht="43.5" customHeight="1">
      <c r="A816" s="574" t="s">
        <v>93</v>
      </c>
      <c r="B816" s="574"/>
      <c r="C816" s="574"/>
      <c r="D816" s="670" t="s">
        <v>98</v>
      </c>
      <c r="E816" s="670"/>
      <c r="F816" s="670"/>
      <c r="G816" s="670"/>
      <c r="H816" s="671">
        <v>15000000</v>
      </c>
      <c r="I816" s="672"/>
      <c r="J816" s="672"/>
    </row>
    <row r="817" spans="1:15" s="120" customFormat="1" ht="40.5">
      <c r="A817" s="103" t="s">
        <v>41</v>
      </c>
      <c r="B817" s="185" t="s">
        <v>42</v>
      </c>
      <c r="C817" s="185" t="s">
        <v>43</v>
      </c>
      <c r="D817" s="185" t="s">
        <v>44</v>
      </c>
      <c r="E817" s="185" t="s">
        <v>45</v>
      </c>
      <c r="F817" s="185" t="s">
        <v>46</v>
      </c>
      <c r="G817" s="185" t="s">
        <v>47</v>
      </c>
      <c r="H817" s="185" t="s">
        <v>48</v>
      </c>
      <c r="I817" s="185" t="s">
        <v>49</v>
      </c>
      <c r="J817" s="185" t="s">
        <v>50</v>
      </c>
    </row>
    <row r="818" spans="1:15" s="112" customFormat="1" ht="25.5">
      <c r="A818" s="121">
        <f>A813+1</f>
        <v>577</v>
      </c>
      <c r="B818" s="205">
        <v>3721003</v>
      </c>
      <c r="C818" s="123" t="s">
        <v>209</v>
      </c>
      <c r="D818" s="124" t="s">
        <v>101</v>
      </c>
      <c r="E818" s="109">
        <v>0</v>
      </c>
      <c r="F818" s="109">
        <f t="shared" ref="F818:F831" si="38">+K818+M818+N818+O818</f>
        <v>11</v>
      </c>
      <c r="G818" s="122">
        <f>F818</f>
        <v>11</v>
      </c>
      <c r="H818" s="203">
        <v>30181506</v>
      </c>
      <c r="I818" s="182"/>
      <c r="J818" s="182"/>
      <c r="K818" s="112">
        <v>3</v>
      </c>
      <c r="M818" s="112">
        <v>3</v>
      </c>
      <c r="N818" s="112">
        <v>5</v>
      </c>
    </row>
    <row r="819" spans="1:15" s="112" customFormat="1" ht="25.5">
      <c r="A819" s="108">
        <f t="shared" ref="A819:A872" si="39">A818+1</f>
        <v>578</v>
      </c>
      <c r="B819" s="205">
        <v>3721001</v>
      </c>
      <c r="C819" s="111" t="s">
        <v>210</v>
      </c>
      <c r="D819" s="113" t="s">
        <v>101</v>
      </c>
      <c r="E819" s="109">
        <v>0</v>
      </c>
      <c r="F819" s="109">
        <f t="shared" si="38"/>
        <v>11</v>
      </c>
      <c r="G819" s="122">
        <f t="shared" ref="G819:G831" si="40">F819</f>
        <v>11</v>
      </c>
      <c r="H819" s="122">
        <v>30181511</v>
      </c>
      <c r="I819" s="182"/>
      <c r="J819" s="182"/>
      <c r="K819" s="112">
        <v>3</v>
      </c>
      <c r="M819" s="112">
        <v>3</v>
      </c>
      <c r="N819" s="112">
        <v>5</v>
      </c>
    </row>
    <row r="820" spans="1:15" s="112" customFormat="1" ht="12.75">
      <c r="A820" s="108">
        <f t="shared" si="39"/>
        <v>579</v>
      </c>
      <c r="B820" s="109">
        <v>30181511</v>
      </c>
      <c r="C820" s="111" t="s">
        <v>211</v>
      </c>
      <c r="D820" s="114" t="s">
        <v>101</v>
      </c>
      <c r="E820" s="109">
        <v>0</v>
      </c>
      <c r="F820" s="109">
        <f t="shared" si="38"/>
        <v>400</v>
      </c>
      <c r="G820" s="122">
        <f t="shared" si="40"/>
        <v>400</v>
      </c>
      <c r="H820" s="205">
        <v>30131604</v>
      </c>
      <c r="I820" s="182"/>
      <c r="J820" s="182"/>
      <c r="N820" s="112">
        <v>400</v>
      </c>
    </row>
    <row r="821" spans="1:15" s="112" customFormat="1" ht="76.5">
      <c r="A821" s="108">
        <f t="shared" si="39"/>
        <v>580</v>
      </c>
      <c r="B821" s="109">
        <v>3742002</v>
      </c>
      <c r="C821" s="111" t="s">
        <v>475</v>
      </c>
      <c r="D821" s="113" t="s">
        <v>212</v>
      </c>
      <c r="E821" s="109">
        <v>0</v>
      </c>
      <c r="F821" s="109">
        <f t="shared" si="38"/>
        <v>30</v>
      </c>
      <c r="G821" s="122">
        <f t="shared" si="40"/>
        <v>30</v>
      </c>
      <c r="H821" s="122">
        <v>30111605</v>
      </c>
      <c r="I821" s="182"/>
      <c r="J821" s="182"/>
      <c r="K821" s="112">
        <v>5</v>
      </c>
      <c r="M821" s="112">
        <v>5</v>
      </c>
      <c r="N821" s="112">
        <v>10</v>
      </c>
      <c r="O821" s="112">
        <v>10</v>
      </c>
    </row>
    <row r="822" spans="1:15" s="112" customFormat="1" ht="140.25">
      <c r="A822" s="108">
        <f t="shared" si="39"/>
        <v>581</v>
      </c>
      <c r="B822" s="109">
        <v>3744002</v>
      </c>
      <c r="C822" s="111" t="s">
        <v>476</v>
      </c>
      <c r="D822" s="114" t="s">
        <v>212</v>
      </c>
      <c r="E822" s="109">
        <v>0</v>
      </c>
      <c r="F822" s="109">
        <f t="shared" si="38"/>
        <v>10</v>
      </c>
      <c r="G822" s="122">
        <f t="shared" si="40"/>
        <v>10</v>
      </c>
      <c r="H822" s="122">
        <v>30111601</v>
      </c>
      <c r="I822" s="182"/>
      <c r="J822" s="182"/>
      <c r="N822" s="112">
        <v>5</v>
      </c>
      <c r="O822" s="112">
        <v>5</v>
      </c>
    </row>
    <row r="823" spans="1:15" s="112" customFormat="1" ht="140.25">
      <c r="A823" s="108">
        <f t="shared" si="39"/>
        <v>582</v>
      </c>
      <c r="B823" s="109">
        <v>3744001</v>
      </c>
      <c r="C823" s="111" t="s">
        <v>477</v>
      </c>
      <c r="D823" s="114" t="s">
        <v>212</v>
      </c>
      <c r="E823" s="109">
        <v>0</v>
      </c>
      <c r="F823" s="109">
        <f t="shared" si="38"/>
        <v>70</v>
      </c>
      <c r="G823" s="122">
        <f t="shared" si="40"/>
        <v>70</v>
      </c>
      <c r="H823" s="122">
        <v>30111601</v>
      </c>
      <c r="I823" s="182"/>
      <c r="J823" s="182"/>
      <c r="K823" s="112">
        <v>5</v>
      </c>
      <c r="M823" s="112">
        <v>5</v>
      </c>
      <c r="N823" s="112">
        <v>10</v>
      </c>
      <c r="O823" s="112">
        <v>50</v>
      </c>
    </row>
    <row r="824" spans="1:15" s="112" customFormat="1" ht="25.5">
      <c r="A824" s="108">
        <f t="shared" si="39"/>
        <v>583</v>
      </c>
      <c r="B824" s="109">
        <v>3753002</v>
      </c>
      <c r="C824" s="111" t="s">
        <v>213</v>
      </c>
      <c r="D824" s="113" t="s">
        <v>101</v>
      </c>
      <c r="E824" s="109">
        <v>0</v>
      </c>
      <c r="F824" s="109">
        <f t="shared" si="38"/>
        <v>30</v>
      </c>
      <c r="G824" s="122">
        <f t="shared" si="40"/>
        <v>30</v>
      </c>
      <c r="H824" s="122">
        <v>30161503</v>
      </c>
      <c r="I824" s="182"/>
      <c r="J824" s="182"/>
      <c r="N824" s="112">
        <v>30</v>
      </c>
    </row>
    <row r="825" spans="1:15" s="112" customFormat="1" ht="25.5">
      <c r="A825" s="108">
        <f t="shared" si="39"/>
        <v>584</v>
      </c>
      <c r="B825" s="109">
        <v>3757010</v>
      </c>
      <c r="C825" s="111" t="s">
        <v>214</v>
      </c>
      <c r="D825" s="114" t="s">
        <v>101</v>
      </c>
      <c r="E825" s="109">
        <v>0</v>
      </c>
      <c r="F825" s="109">
        <f t="shared" si="38"/>
        <v>30</v>
      </c>
      <c r="G825" s="122">
        <f t="shared" si="40"/>
        <v>30</v>
      </c>
      <c r="H825" s="122">
        <v>30151511</v>
      </c>
      <c r="I825" s="182"/>
      <c r="J825" s="182"/>
      <c r="N825" s="112">
        <v>30</v>
      </c>
    </row>
    <row r="826" spans="1:15" s="112" customFormat="1" ht="25.5">
      <c r="A826" s="108">
        <f t="shared" si="39"/>
        <v>585</v>
      </c>
      <c r="B826" s="109">
        <v>3757001</v>
      </c>
      <c r="C826" s="111" t="s">
        <v>478</v>
      </c>
      <c r="D826" s="114" t="s">
        <v>101</v>
      </c>
      <c r="E826" s="109">
        <v>0</v>
      </c>
      <c r="F826" s="109">
        <f t="shared" si="38"/>
        <v>30</v>
      </c>
      <c r="G826" s="122">
        <f t="shared" si="40"/>
        <v>30</v>
      </c>
      <c r="H826" s="122">
        <v>30151511</v>
      </c>
      <c r="I826" s="182"/>
      <c r="J826" s="182"/>
      <c r="N826" s="112">
        <v>30</v>
      </c>
    </row>
    <row r="827" spans="1:15" s="112" customFormat="1" ht="12.75">
      <c r="A827" s="108">
        <f t="shared" si="39"/>
        <v>586</v>
      </c>
      <c r="B827" s="109">
        <v>3791001</v>
      </c>
      <c r="C827" s="111" t="s">
        <v>215</v>
      </c>
      <c r="D827" s="113" t="s">
        <v>101</v>
      </c>
      <c r="E827" s="109">
        <v>0</v>
      </c>
      <c r="F827" s="109">
        <f t="shared" si="38"/>
        <v>40</v>
      </c>
      <c r="G827" s="122">
        <f t="shared" si="40"/>
        <v>40</v>
      </c>
      <c r="H827" s="122">
        <v>27112838</v>
      </c>
      <c r="I827" s="182"/>
      <c r="J827" s="182"/>
      <c r="K827" s="112">
        <v>5</v>
      </c>
      <c r="M827" s="112">
        <v>5</v>
      </c>
      <c r="N827" s="112">
        <v>20</v>
      </c>
      <c r="O827" s="112">
        <v>10</v>
      </c>
    </row>
    <row r="828" spans="1:15" s="112" customFormat="1" ht="12.75">
      <c r="A828" s="108">
        <f t="shared" si="39"/>
        <v>587</v>
      </c>
      <c r="B828" s="109">
        <v>3791001</v>
      </c>
      <c r="C828" s="111" t="s">
        <v>216</v>
      </c>
      <c r="D828" s="114" t="s">
        <v>101</v>
      </c>
      <c r="E828" s="109">
        <v>0</v>
      </c>
      <c r="F828" s="109">
        <f t="shared" si="38"/>
        <v>40</v>
      </c>
      <c r="G828" s="122">
        <f t="shared" si="40"/>
        <v>40</v>
      </c>
      <c r="H828" s="122">
        <v>27112838</v>
      </c>
      <c r="I828" s="182"/>
      <c r="J828" s="182"/>
      <c r="K828" s="112">
        <v>5</v>
      </c>
      <c r="M828" s="112">
        <v>5</v>
      </c>
      <c r="N828" s="112">
        <v>20</v>
      </c>
      <c r="O828" s="112">
        <v>10</v>
      </c>
    </row>
    <row r="829" spans="1:15" s="112" customFormat="1" ht="12.75">
      <c r="A829" s="108">
        <f t="shared" si="39"/>
        <v>588</v>
      </c>
      <c r="B829" s="109">
        <v>3791005</v>
      </c>
      <c r="C829" s="111" t="s">
        <v>217</v>
      </c>
      <c r="D829" s="114" t="s">
        <v>101</v>
      </c>
      <c r="E829" s="109">
        <v>0</v>
      </c>
      <c r="F829" s="109">
        <f t="shared" si="38"/>
        <v>40</v>
      </c>
      <c r="G829" s="122">
        <f t="shared" si="40"/>
        <v>40</v>
      </c>
      <c r="H829" s="122">
        <v>27111918</v>
      </c>
      <c r="I829" s="182"/>
      <c r="J829" s="182"/>
      <c r="K829" s="112">
        <v>5</v>
      </c>
      <c r="M829" s="112">
        <v>5</v>
      </c>
      <c r="N829" s="112">
        <v>20</v>
      </c>
      <c r="O829" s="112">
        <v>10</v>
      </c>
    </row>
    <row r="830" spans="1:15" s="112" customFormat="1" ht="12.75">
      <c r="A830" s="108">
        <f t="shared" si="39"/>
        <v>589</v>
      </c>
      <c r="B830" s="109">
        <v>3791005</v>
      </c>
      <c r="C830" s="111" t="s">
        <v>219</v>
      </c>
      <c r="D830" s="114" t="s">
        <v>218</v>
      </c>
      <c r="E830" s="109">
        <v>0</v>
      </c>
      <c r="F830" s="109">
        <f t="shared" si="38"/>
        <v>40</v>
      </c>
      <c r="G830" s="122">
        <f t="shared" si="40"/>
        <v>40</v>
      </c>
      <c r="H830" s="122">
        <v>27111918</v>
      </c>
      <c r="I830" s="182"/>
      <c r="J830" s="182"/>
      <c r="K830" s="112">
        <v>5</v>
      </c>
      <c r="M830" s="112">
        <v>5</v>
      </c>
      <c r="N830" s="112">
        <v>20</v>
      </c>
      <c r="O830" s="112">
        <v>10</v>
      </c>
    </row>
    <row r="831" spans="1:15" s="134" customFormat="1" ht="51">
      <c r="A831" s="108">
        <f t="shared" si="39"/>
        <v>590</v>
      </c>
      <c r="B831" s="109">
        <v>3731001</v>
      </c>
      <c r="C831" s="111" t="s">
        <v>223</v>
      </c>
      <c r="D831" s="114" t="s">
        <v>103</v>
      </c>
      <c r="E831" s="109">
        <v>0</v>
      </c>
      <c r="F831" s="109">
        <f t="shared" si="38"/>
        <v>50</v>
      </c>
      <c r="G831" s="122">
        <f t="shared" si="40"/>
        <v>50</v>
      </c>
      <c r="H831" s="122">
        <v>30131704</v>
      </c>
      <c r="I831" s="182"/>
      <c r="J831" s="182"/>
      <c r="N831" s="134">
        <v>25</v>
      </c>
      <c r="O831" s="134">
        <v>25</v>
      </c>
    </row>
    <row r="832" spans="1:15" s="134" customFormat="1" ht="20.25" customHeight="1">
      <c r="A832" s="115"/>
      <c r="B832" s="116"/>
      <c r="C832" s="117"/>
      <c r="D832" s="118"/>
      <c r="E832" s="116"/>
      <c r="F832" s="116"/>
      <c r="G832" s="116"/>
      <c r="H832" s="116"/>
      <c r="I832" s="119"/>
      <c r="J832" s="119"/>
    </row>
    <row r="833" spans="1:16" s="112" customFormat="1" ht="12.75">
      <c r="A833" s="115"/>
      <c r="B833" s="116"/>
      <c r="C833" s="117"/>
      <c r="D833" s="118"/>
      <c r="E833" s="116"/>
      <c r="F833" s="116"/>
      <c r="G833" s="116"/>
      <c r="H833" s="116"/>
      <c r="I833" s="119"/>
      <c r="J833" s="119"/>
    </row>
    <row r="834" spans="1:16" s="112" customFormat="1" ht="13.5">
      <c r="A834" s="574" t="s">
        <v>39</v>
      </c>
      <c r="B834" s="574"/>
      <c r="C834" s="574"/>
      <c r="D834" s="574" t="s">
        <v>40</v>
      </c>
      <c r="E834" s="574"/>
      <c r="F834" s="574"/>
      <c r="G834" s="574"/>
      <c r="H834" s="574" t="s">
        <v>26</v>
      </c>
      <c r="I834" s="574"/>
      <c r="J834" s="574"/>
    </row>
    <row r="835" spans="1:16" s="112" customFormat="1" ht="13.5">
      <c r="A835" s="574" t="s">
        <v>271</v>
      </c>
      <c r="B835" s="574"/>
      <c r="C835" s="574"/>
      <c r="D835" s="670" t="s">
        <v>270</v>
      </c>
      <c r="E835" s="670"/>
      <c r="F835" s="670"/>
      <c r="G835" s="670"/>
      <c r="H835" s="671">
        <v>2000000</v>
      </c>
      <c r="I835" s="672"/>
      <c r="J835" s="672"/>
    </row>
    <row r="836" spans="1:16" s="120" customFormat="1" ht="40.5">
      <c r="A836" s="103" t="s">
        <v>41</v>
      </c>
      <c r="B836" s="185" t="s">
        <v>42</v>
      </c>
      <c r="C836" s="185" t="s">
        <v>43</v>
      </c>
      <c r="D836" s="185" t="s">
        <v>44</v>
      </c>
      <c r="E836" s="185" t="s">
        <v>45</v>
      </c>
      <c r="F836" s="185" t="s">
        <v>46</v>
      </c>
      <c r="G836" s="185" t="s">
        <v>47</v>
      </c>
      <c r="H836" s="185" t="s">
        <v>48</v>
      </c>
      <c r="I836" s="185" t="s">
        <v>49</v>
      </c>
      <c r="J836" s="185" t="s">
        <v>50</v>
      </c>
    </row>
    <row r="837" spans="1:16" s="112" customFormat="1" ht="12.75">
      <c r="A837" s="121">
        <f>A831+1</f>
        <v>591</v>
      </c>
      <c r="B837" s="122">
        <v>3899310</v>
      </c>
      <c r="C837" s="111" t="s">
        <v>418</v>
      </c>
      <c r="D837" s="113" t="s">
        <v>101</v>
      </c>
      <c r="E837" s="109">
        <v>0</v>
      </c>
      <c r="F837" s="109">
        <f t="shared" ref="F837:F840" si="41">+K837+M837+N837+O837</f>
        <v>40</v>
      </c>
      <c r="G837" s="122">
        <f>F837</f>
        <v>40</v>
      </c>
      <c r="H837" s="122">
        <v>31211904</v>
      </c>
      <c r="I837" s="182"/>
      <c r="J837" s="182"/>
      <c r="K837" s="112">
        <v>5</v>
      </c>
      <c r="M837" s="112">
        <v>5</v>
      </c>
      <c r="N837" s="112">
        <v>20</v>
      </c>
      <c r="O837" s="112">
        <v>10</v>
      </c>
    </row>
    <row r="838" spans="1:16" s="112" customFormat="1" ht="12.75">
      <c r="A838" s="108">
        <f t="shared" si="39"/>
        <v>592</v>
      </c>
      <c r="B838" s="109">
        <v>3899310</v>
      </c>
      <c r="C838" s="111" t="s">
        <v>220</v>
      </c>
      <c r="D838" s="113" t="s">
        <v>101</v>
      </c>
      <c r="E838" s="109">
        <v>0</v>
      </c>
      <c r="F838" s="109">
        <f t="shared" si="41"/>
        <v>40</v>
      </c>
      <c r="G838" s="122">
        <f t="shared" ref="G838:G840" si="42">F838</f>
        <v>40</v>
      </c>
      <c r="H838" s="109">
        <v>31211904</v>
      </c>
      <c r="I838" s="182"/>
      <c r="J838" s="182"/>
      <c r="K838" s="112">
        <v>5</v>
      </c>
      <c r="M838" s="112">
        <v>5</v>
      </c>
      <c r="N838" s="112">
        <v>20</v>
      </c>
      <c r="O838" s="112">
        <v>10</v>
      </c>
    </row>
    <row r="839" spans="1:16" s="112" customFormat="1" ht="25.5">
      <c r="A839" s="108">
        <f t="shared" si="39"/>
        <v>593</v>
      </c>
      <c r="B839" s="109">
        <v>3899310</v>
      </c>
      <c r="C839" s="111" t="s">
        <v>221</v>
      </c>
      <c r="D839" s="113" t="s">
        <v>101</v>
      </c>
      <c r="E839" s="109">
        <v>0</v>
      </c>
      <c r="F839" s="109">
        <f t="shared" si="41"/>
        <v>40</v>
      </c>
      <c r="G839" s="122">
        <f t="shared" si="42"/>
        <v>40</v>
      </c>
      <c r="H839" s="109">
        <v>31211904</v>
      </c>
      <c r="I839" s="182"/>
      <c r="J839" s="182"/>
      <c r="K839" s="112">
        <v>5</v>
      </c>
      <c r="M839" s="112">
        <v>5</v>
      </c>
      <c r="N839" s="112">
        <v>20</v>
      </c>
      <c r="O839" s="112">
        <v>10</v>
      </c>
    </row>
    <row r="840" spans="1:16" s="134" customFormat="1" ht="12.75">
      <c r="A840" s="108">
        <f t="shared" si="39"/>
        <v>594</v>
      </c>
      <c r="B840" s="109">
        <v>3899311</v>
      </c>
      <c r="C840" s="111" t="s">
        <v>222</v>
      </c>
      <c r="D840" s="130" t="s">
        <v>101</v>
      </c>
      <c r="E840" s="109">
        <v>0</v>
      </c>
      <c r="F840" s="109">
        <f t="shared" si="41"/>
        <v>40</v>
      </c>
      <c r="G840" s="122">
        <f t="shared" si="42"/>
        <v>40</v>
      </c>
      <c r="H840" s="109">
        <v>31211906</v>
      </c>
      <c r="I840" s="182"/>
      <c r="J840" s="182"/>
      <c r="K840" s="112">
        <v>5</v>
      </c>
      <c r="L840" s="112"/>
      <c r="M840" s="112">
        <v>5</v>
      </c>
      <c r="N840" s="112">
        <v>20</v>
      </c>
      <c r="O840" s="112">
        <v>10</v>
      </c>
    </row>
    <row r="841" spans="1:16" s="134" customFormat="1" ht="12.75">
      <c r="A841" s="115"/>
      <c r="B841" s="116"/>
      <c r="C841" s="117"/>
      <c r="D841" s="133"/>
      <c r="E841" s="116"/>
      <c r="F841" s="116"/>
      <c r="G841" s="116"/>
      <c r="H841" s="116"/>
      <c r="I841" s="119"/>
      <c r="J841" s="119"/>
    </row>
    <row r="842" spans="1:16" s="134" customFormat="1" ht="13.5">
      <c r="A842" s="563" t="s">
        <v>324</v>
      </c>
      <c r="B842" s="563"/>
      <c r="C842" s="563"/>
      <c r="D842" s="563"/>
      <c r="E842" s="563"/>
      <c r="F842" s="563"/>
      <c r="G842" s="563"/>
      <c r="H842" s="563"/>
      <c r="I842" s="563"/>
      <c r="J842" s="563"/>
      <c r="K842" s="98"/>
      <c r="L842" s="95" t="s">
        <v>324</v>
      </c>
      <c r="M842" s="95"/>
      <c r="N842" s="95"/>
      <c r="O842" s="95"/>
      <c r="P842" s="95"/>
    </row>
    <row r="843" spans="1:16" s="134" customFormat="1" ht="12.75">
      <c r="A843" s="96"/>
      <c r="B843" s="96"/>
      <c r="C843" s="96"/>
      <c r="D843" s="97"/>
      <c r="E843" s="97"/>
      <c r="F843" s="96"/>
      <c r="G843" s="98"/>
      <c r="H843" s="98"/>
      <c r="I843" s="98"/>
      <c r="J843" s="98"/>
    </row>
    <row r="844" spans="1:16" s="134" customFormat="1" ht="20.25" customHeight="1">
      <c r="A844" s="564" t="s">
        <v>325</v>
      </c>
      <c r="B844" s="564"/>
      <c r="C844" s="564"/>
      <c r="D844" s="564"/>
      <c r="E844" s="564"/>
      <c r="F844" s="564"/>
      <c r="G844" s="564"/>
      <c r="H844" s="564"/>
      <c r="I844" s="564"/>
      <c r="J844" s="564"/>
    </row>
    <row r="845" spans="1:16" s="112" customFormat="1" ht="12.75">
      <c r="A845" s="96"/>
      <c r="B845" s="96"/>
      <c r="C845" s="96"/>
      <c r="D845" s="97"/>
      <c r="E845" s="97"/>
      <c r="F845" s="96"/>
      <c r="G845" s="98"/>
      <c r="H845" s="97"/>
      <c r="I845" s="98"/>
      <c r="J845" s="98"/>
    </row>
    <row r="846" spans="1:16" s="112" customFormat="1" ht="13.5">
      <c r="A846" s="574" t="s">
        <v>39</v>
      </c>
      <c r="B846" s="574"/>
      <c r="C846" s="574"/>
      <c r="D846" s="574" t="s">
        <v>40</v>
      </c>
      <c r="E846" s="574"/>
      <c r="F846" s="574"/>
      <c r="G846" s="574"/>
      <c r="H846" s="574" t="s">
        <v>26</v>
      </c>
      <c r="I846" s="574"/>
      <c r="J846" s="574"/>
    </row>
    <row r="847" spans="1:16" s="112" customFormat="1" ht="13.5">
      <c r="A847" s="574" t="s">
        <v>94</v>
      </c>
      <c r="B847" s="574"/>
      <c r="C847" s="574"/>
      <c r="D847" s="670" t="s">
        <v>99</v>
      </c>
      <c r="E847" s="670"/>
      <c r="F847" s="670"/>
      <c r="G847" s="670"/>
      <c r="H847" s="671">
        <v>15000000</v>
      </c>
      <c r="I847" s="672"/>
      <c r="J847" s="672"/>
    </row>
    <row r="848" spans="1:16" s="120" customFormat="1" ht="40.5">
      <c r="A848" s="103" t="s">
        <v>41</v>
      </c>
      <c r="B848" s="185" t="s">
        <v>42</v>
      </c>
      <c r="C848" s="185" t="s">
        <v>43</v>
      </c>
      <c r="D848" s="185" t="s">
        <v>44</v>
      </c>
      <c r="E848" s="185" t="s">
        <v>45</v>
      </c>
      <c r="F848" s="185" t="s">
        <v>46</v>
      </c>
      <c r="G848" s="185" t="s">
        <v>47</v>
      </c>
      <c r="H848" s="185" t="s">
        <v>48</v>
      </c>
      <c r="I848" s="185" t="s">
        <v>49</v>
      </c>
      <c r="J848" s="185" t="s">
        <v>50</v>
      </c>
    </row>
    <row r="849" spans="1:15" s="112" customFormat="1" ht="12.75">
      <c r="A849" s="121">
        <f>A840+1</f>
        <v>595</v>
      </c>
      <c r="B849" s="122">
        <v>4125101</v>
      </c>
      <c r="C849" s="135" t="s">
        <v>224</v>
      </c>
      <c r="D849" s="130" t="s">
        <v>101</v>
      </c>
      <c r="E849" s="109">
        <v>0</v>
      </c>
      <c r="F849" s="109">
        <f t="shared" ref="F849:G849" si="43">+K849+M849+N849+O849</f>
        <v>50</v>
      </c>
      <c r="G849" s="109">
        <f t="shared" si="43"/>
        <v>50</v>
      </c>
      <c r="H849" s="122">
        <v>30101503</v>
      </c>
      <c r="I849" s="182"/>
      <c r="J849" s="182"/>
      <c r="N849" s="112">
        <v>50</v>
      </c>
    </row>
    <row r="850" spans="1:15" s="112" customFormat="1" ht="51">
      <c r="A850" s="108">
        <f t="shared" si="39"/>
        <v>596</v>
      </c>
      <c r="B850" s="109">
        <v>4125101</v>
      </c>
      <c r="C850" s="135" t="s">
        <v>225</v>
      </c>
      <c r="D850" s="130" t="s">
        <v>101</v>
      </c>
      <c r="E850" s="109">
        <v>0</v>
      </c>
      <c r="F850" s="109">
        <f t="shared" ref="F850:G871" si="44">+K850+M850+N850+O850</f>
        <v>50</v>
      </c>
      <c r="G850" s="109">
        <f t="shared" si="44"/>
        <v>50</v>
      </c>
      <c r="H850" s="109">
        <v>30101506</v>
      </c>
      <c r="I850" s="182"/>
      <c r="J850" s="182"/>
      <c r="N850" s="112">
        <v>50</v>
      </c>
    </row>
    <row r="851" spans="1:15" s="112" customFormat="1" ht="25.5">
      <c r="A851" s="108">
        <f t="shared" si="39"/>
        <v>597</v>
      </c>
      <c r="B851" s="109">
        <v>4151301</v>
      </c>
      <c r="C851" s="131" t="s">
        <v>226</v>
      </c>
      <c r="D851" s="128" t="s">
        <v>103</v>
      </c>
      <c r="E851" s="109">
        <v>0</v>
      </c>
      <c r="F851" s="109">
        <f t="shared" si="44"/>
        <v>500</v>
      </c>
      <c r="G851" s="109">
        <f t="shared" si="44"/>
        <v>400</v>
      </c>
      <c r="H851" s="109">
        <v>26121520</v>
      </c>
      <c r="I851" s="182"/>
      <c r="J851" s="182"/>
      <c r="K851" s="112">
        <v>100</v>
      </c>
      <c r="N851" s="112">
        <v>200</v>
      </c>
      <c r="O851" s="112">
        <v>200</v>
      </c>
    </row>
    <row r="852" spans="1:15" s="112" customFormat="1" ht="25.5">
      <c r="A852" s="108">
        <f t="shared" si="39"/>
        <v>598</v>
      </c>
      <c r="B852" s="109">
        <v>4151301</v>
      </c>
      <c r="C852" s="131" t="s">
        <v>227</v>
      </c>
      <c r="D852" s="128" t="s">
        <v>103</v>
      </c>
      <c r="E852" s="109">
        <v>0</v>
      </c>
      <c r="F852" s="109">
        <f t="shared" si="44"/>
        <v>500</v>
      </c>
      <c r="G852" s="109">
        <f t="shared" si="44"/>
        <v>400</v>
      </c>
      <c r="H852" s="109">
        <v>26121520</v>
      </c>
      <c r="I852" s="182"/>
      <c r="J852" s="182"/>
      <c r="K852" s="112">
        <v>100</v>
      </c>
      <c r="N852" s="112">
        <v>200</v>
      </c>
      <c r="O852" s="112">
        <v>200</v>
      </c>
    </row>
    <row r="853" spans="1:15" s="112" customFormat="1" ht="25.5">
      <c r="A853" s="108">
        <f t="shared" si="39"/>
        <v>599</v>
      </c>
      <c r="B853" s="109">
        <v>4151301</v>
      </c>
      <c r="C853" s="131" t="s">
        <v>228</v>
      </c>
      <c r="D853" s="128" t="s">
        <v>103</v>
      </c>
      <c r="E853" s="109">
        <v>0</v>
      </c>
      <c r="F853" s="109">
        <f t="shared" si="44"/>
        <v>500</v>
      </c>
      <c r="G853" s="109">
        <f t="shared" si="44"/>
        <v>400</v>
      </c>
      <c r="H853" s="109">
        <v>26121520</v>
      </c>
      <c r="I853" s="182"/>
      <c r="J853" s="182"/>
      <c r="K853" s="112">
        <v>100</v>
      </c>
      <c r="N853" s="112">
        <v>200</v>
      </c>
      <c r="O853" s="112">
        <v>200</v>
      </c>
    </row>
    <row r="854" spans="1:15" s="112" customFormat="1" ht="25.5">
      <c r="A854" s="108">
        <f t="shared" si="39"/>
        <v>600</v>
      </c>
      <c r="B854" s="109">
        <v>4151301</v>
      </c>
      <c r="C854" s="131" t="s">
        <v>229</v>
      </c>
      <c r="D854" s="128" t="s">
        <v>103</v>
      </c>
      <c r="E854" s="109">
        <v>0</v>
      </c>
      <c r="F854" s="109">
        <f t="shared" si="44"/>
        <v>500</v>
      </c>
      <c r="G854" s="109">
        <f t="shared" si="44"/>
        <v>400</v>
      </c>
      <c r="H854" s="109">
        <v>26121520</v>
      </c>
      <c r="I854" s="182"/>
      <c r="J854" s="182"/>
      <c r="K854" s="112">
        <v>100</v>
      </c>
      <c r="N854" s="112">
        <v>200</v>
      </c>
      <c r="O854" s="112">
        <v>200</v>
      </c>
    </row>
    <row r="855" spans="1:15" s="112" customFormat="1" ht="25.5">
      <c r="A855" s="108">
        <f t="shared" si="39"/>
        <v>601</v>
      </c>
      <c r="B855" s="109">
        <v>4151301</v>
      </c>
      <c r="C855" s="131" t="s">
        <v>230</v>
      </c>
      <c r="D855" s="128" t="s">
        <v>103</v>
      </c>
      <c r="E855" s="109">
        <v>0</v>
      </c>
      <c r="F855" s="109">
        <f t="shared" si="44"/>
        <v>500</v>
      </c>
      <c r="G855" s="109">
        <f t="shared" si="44"/>
        <v>400</v>
      </c>
      <c r="H855" s="109">
        <v>26121520</v>
      </c>
      <c r="I855" s="182"/>
      <c r="J855" s="182"/>
      <c r="K855" s="112">
        <v>100</v>
      </c>
      <c r="N855" s="112">
        <v>200</v>
      </c>
      <c r="O855" s="112">
        <v>200</v>
      </c>
    </row>
    <row r="856" spans="1:15" s="112" customFormat="1" ht="25.5">
      <c r="A856" s="108">
        <f t="shared" si="39"/>
        <v>602</v>
      </c>
      <c r="B856" s="109">
        <v>4124203</v>
      </c>
      <c r="C856" s="131" t="s">
        <v>479</v>
      </c>
      <c r="D856" s="113" t="s">
        <v>101</v>
      </c>
      <c r="E856" s="109">
        <v>0</v>
      </c>
      <c r="F856" s="109">
        <f t="shared" si="44"/>
        <v>60</v>
      </c>
      <c r="G856" s="109">
        <f t="shared" si="44"/>
        <v>60</v>
      </c>
      <c r="H856" s="109">
        <v>30102403</v>
      </c>
      <c r="I856" s="182"/>
      <c r="J856" s="182"/>
      <c r="N856" s="112">
        <v>60</v>
      </c>
    </row>
    <row r="857" spans="1:15" s="112" customFormat="1" ht="25.5">
      <c r="A857" s="108">
        <f t="shared" si="39"/>
        <v>603</v>
      </c>
      <c r="B857" s="109">
        <v>4124203</v>
      </c>
      <c r="C857" s="131" t="s">
        <v>480</v>
      </c>
      <c r="D857" s="113" t="s">
        <v>101</v>
      </c>
      <c r="E857" s="109">
        <v>0</v>
      </c>
      <c r="F857" s="109">
        <f t="shared" si="44"/>
        <v>20</v>
      </c>
      <c r="G857" s="109">
        <f t="shared" si="44"/>
        <v>20</v>
      </c>
      <c r="H857" s="109">
        <v>30102403</v>
      </c>
      <c r="I857" s="182"/>
      <c r="J857" s="182"/>
      <c r="N857" s="112">
        <v>20</v>
      </c>
    </row>
    <row r="858" spans="1:15" s="112" customFormat="1" ht="25.5">
      <c r="A858" s="108">
        <f t="shared" si="39"/>
        <v>604</v>
      </c>
      <c r="B858" s="109">
        <v>4124203</v>
      </c>
      <c r="C858" s="131" t="s">
        <v>481</v>
      </c>
      <c r="D858" s="113" t="s">
        <v>101</v>
      </c>
      <c r="E858" s="109">
        <v>0</v>
      </c>
      <c r="F858" s="109">
        <f t="shared" si="44"/>
        <v>70</v>
      </c>
      <c r="G858" s="109">
        <f t="shared" si="44"/>
        <v>70</v>
      </c>
      <c r="H858" s="109">
        <v>30102403</v>
      </c>
      <c r="I858" s="182"/>
      <c r="J858" s="182"/>
      <c r="N858" s="112">
        <v>70</v>
      </c>
    </row>
    <row r="859" spans="1:15" s="112" customFormat="1" ht="12.75">
      <c r="A859" s="108">
        <f t="shared" si="39"/>
        <v>605</v>
      </c>
      <c r="B859" s="109">
        <v>4123105</v>
      </c>
      <c r="C859" s="131" t="s">
        <v>231</v>
      </c>
      <c r="D859" s="113" t="s">
        <v>101</v>
      </c>
      <c r="E859" s="109">
        <v>0</v>
      </c>
      <c r="F859" s="109">
        <f t="shared" si="44"/>
        <v>50</v>
      </c>
      <c r="G859" s="109">
        <f t="shared" si="44"/>
        <v>50</v>
      </c>
      <c r="H859" s="109">
        <v>30102400</v>
      </c>
      <c r="I859" s="182"/>
      <c r="J859" s="182"/>
      <c r="N859" s="112">
        <v>50</v>
      </c>
    </row>
    <row r="860" spans="1:15" s="112" customFormat="1" ht="25.5">
      <c r="A860" s="108">
        <f t="shared" si="39"/>
        <v>606</v>
      </c>
      <c r="B860" s="109">
        <v>4128303</v>
      </c>
      <c r="C860" s="131" t="s">
        <v>232</v>
      </c>
      <c r="D860" s="113" t="s">
        <v>101</v>
      </c>
      <c r="E860" s="109">
        <v>0</v>
      </c>
      <c r="F860" s="109">
        <f t="shared" si="44"/>
        <v>20</v>
      </c>
      <c r="G860" s="109">
        <f t="shared" si="44"/>
        <v>20</v>
      </c>
      <c r="H860" s="109">
        <v>30102400</v>
      </c>
      <c r="I860" s="182"/>
      <c r="J860" s="182"/>
      <c r="N860" s="112">
        <v>20</v>
      </c>
    </row>
    <row r="861" spans="1:15" s="112" customFormat="1" ht="25.5">
      <c r="A861" s="108">
        <f t="shared" si="39"/>
        <v>607</v>
      </c>
      <c r="B861" s="109">
        <v>4123107</v>
      </c>
      <c r="C861" s="131" t="s">
        <v>233</v>
      </c>
      <c r="D861" s="128" t="s">
        <v>101</v>
      </c>
      <c r="E861" s="109">
        <v>0</v>
      </c>
      <c r="F861" s="109">
        <f t="shared" si="44"/>
        <v>50</v>
      </c>
      <c r="G861" s="109">
        <f t="shared" si="44"/>
        <v>50</v>
      </c>
      <c r="H861" s="109">
        <v>30151703</v>
      </c>
      <c r="I861" s="182"/>
      <c r="J861" s="182"/>
      <c r="N861" s="112">
        <v>50</v>
      </c>
    </row>
    <row r="862" spans="1:15" s="112" customFormat="1" ht="38.25">
      <c r="A862" s="108">
        <f t="shared" si="39"/>
        <v>608</v>
      </c>
      <c r="B862" s="207">
        <v>4123107</v>
      </c>
      <c r="C862" s="131" t="s">
        <v>234</v>
      </c>
      <c r="D862" s="128" t="s">
        <v>101</v>
      </c>
      <c r="E862" s="109">
        <v>0</v>
      </c>
      <c r="F862" s="109">
        <f t="shared" si="44"/>
        <v>50</v>
      </c>
      <c r="G862" s="109">
        <f t="shared" si="44"/>
        <v>50</v>
      </c>
      <c r="H862" s="109">
        <v>30151703</v>
      </c>
      <c r="I862" s="182"/>
      <c r="J862" s="182"/>
      <c r="N862" s="112">
        <v>50</v>
      </c>
    </row>
    <row r="863" spans="1:15" s="112" customFormat="1" ht="25.5">
      <c r="A863" s="108">
        <f t="shared" si="39"/>
        <v>609</v>
      </c>
      <c r="B863" s="109">
        <v>4123106</v>
      </c>
      <c r="C863" s="131" t="s">
        <v>482</v>
      </c>
      <c r="D863" s="114" t="s">
        <v>101</v>
      </c>
      <c r="E863" s="109">
        <v>0</v>
      </c>
      <c r="F863" s="109">
        <f t="shared" si="44"/>
        <v>50</v>
      </c>
      <c r="G863" s="109">
        <f t="shared" si="44"/>
        <v>50</v>
      </c>
      <c r="H863" s="109">
        <v>30151703</v>
      </c>
      <c r="I863" s="182"/>
      <c r="J863" s="182"/>
      <c r="N863" s="112">
        <v>50</v>
      </c>
    </row>
    <row r="864" spans="1:15" s="112" customFormat="1" ht="25.5">
      <c r="A864" s="108">
        <f t="shared" si="39"/>
        <v>610</v>
      </c>
      <c r="B864" s="109">
        <v>4151301</v>
      </c>
      <c r="C864" s="131" t="s">
        <v>483</v>
      </c>
      <c r="D864" s="128" t="s">
        <v>103</v>
      </c>
      <c r="E864" s="109">
        <v>0</v>
      </c>
      <c r="F864" s="109">
        <f t="shared" si="44"/>
        <v>500</v>
      </c>
      <c r="G864" s="109">
        <f t="shared" si="44"/>
        <v>400</v>
      </c>
      <c r="H864" s="109">
        <v>26121520</v>
      </c>
      <c r="I864" s="182"/>
      <c r="J864" s="182"/>
      <c r="K864" s="112">
        <v>100</v>
      </c>
      <c r="N864" s="112">
        <v>200</v>
      </c>
      <c r="O864" s="112">
        <v>200</v>
      </c>
    </row>
    <row r="865" spans="1:16" s="112" customFormat="1" ht="25.5">
      <c r="A865" s="108">
        <f t="shared" si="39"/>
        <v>611</v>
      </c>
      <c r="B865" s="109">
        <v>4123106</v>
      </c>
      <c r="C865" s="131" t="s">
        <v>484</v>
      </c>
      <c r="D865" s="113" t="s">
        <v>101</v>
      </c>
      <c r="E865" s="109">
        <v>0</v>
      </c>
      <c r="F865" s="109">
        <f t="shared" si="44"/>
        <v>50</v>
      </c>
      <c r="G865" s="109">
        <f t="shared" si="44"/>
        <v>50</v>
      </c>
      <c r="H865" s="109">
        <v>30151703</v>
      </c>
      <c r="I865" s="182"/>
      <c r="J865" s="182"/>
      <c r="N865" s="112">
        <v>50</v>
      </c>
    </row>
    <row r="866" spans="1:16" s="112" customFormat="1" ht="25.5">
      <c r="A866" s="108">
        <f t="shared" si="39"/>
        <v>612</v>
      </c>
      <c r="B866" s="109">
        <v>30151703</v>
      </c>
      <c r="C866" s="135" t="s">
        <v>235</v>
      </c>
      <c r="D866" s="130" t="s">
        <v>101</v>
      </c>
      <c r="E866" s="109">
        <v>0</v>
      </c>
      <c r="F866" s="109">
        <f t="shared" si="44"/>
        <v>17</v>
      </c>
      <c r="G866" s="109">
        <f t="shared" si="44"/>
        <v>17</v>
      </c>
      <c r="H866" s="109">
        <v>30171507</v>
      </c>
      <c r="I866" s="182"/>
      <c r="J866" s="182"/>
      <c r="N866" s="112">
        <v>2</v>
      </c>
      <c r="O866" s="112">
        <v>15</v>
      </c>
    </row>
    <row r="867" spans="1:16" s="112" customFormat="1" ht="25.5">
      <c r="A867" s="108">
        <f t="shared" si="39"/>
        <v>613</v>
      </c>
      <c r="B867" s="109">
        <v>4294601</v>
      </c>
      <c r="C867" s="111" t="s">
        <v>485</v>
      </c>
      <c r="D867" s="114" t="s">
        <v>175</v>
      </c>
      <c r="E867" s="109">
        <v>0</v>
      </c>
      <c r="F867" s="109">
        <v>5</v>
      </c>
      <c r="G867" s="109">
        <v>5</v>
      </c>
      <c r="H867" s="109">
        <v>31152002</v>
      </c>
      <c r="I867" s="182"/>
      <c r="J867" s="182"/>
      <c r="K867" s="112">
        <v>5</v>
      </c>
      <c r="O867" s="112">
        <v>5</v>
      </c>
    </row>
    <row r="868" spans="1:16" s="112" customFormat="1" ht="12.75">
      <c r="A868" s="108">
        <f t="shared" si="39"/>
        <v>614</v>
      </c>
      <c r="B868" s="109">
        <v>4294603</v>
      </c>
      <c r="C868" s="111" t="s">
        <v>236</v>
      </c>
      <c r="D868" s="114" t="s">
        <v>237</v>
      </c>
      <c r="E868" s="109">
        <v>0</v>
      </c>
      <c r="F868" s="109">
        <f t="shared" si="44"/>
        <v>5</v>
      </c>
      <c r="G868" s="109">
        <f t="shared" si="44"/>
        <v>5</v>
      </c>
      <c r="H868" s="109">
        <v>31152305</v>
      </c>
      <c r="I868" s="182"/>
      <c r="J868" s="182"/>
      <c r="N868" s="112">
        <v>5</v>
      </c>
    </row>
    <row r="869" spans="1:16" s="112" customFormat="1" ht="12.75">
      <c r="A869" s="108">
        <f t="shared" si="39"/>
        <v>615</v>
      </c>
      <c r="B869" s="109">
        <v>4294603</v>
      </c>
      <c r="C869" s="111" t="s">
        <v>238</v>
      </c>
      <c r="D869" s="113" t="s">
        <v>237</v>
      </c>
      <c r="E869" s="109">
        <v>0</v>
      </c>
      <c r="F869" s="109">
        <f t="shared" si="44"/>
        <v>15</v>
      </c>
      <c r="G869" s="109">
        <f t="shared" si="44"/>
        <v>15</v>
      </c>
      <c r="H869" s="109">
        <v>31152305</v>
      </c>
      <c r="I869" s="182"/>
      <c r="J869" s="182"/>
      <c r="N869" s="112">
        <v>15</v>
      </c>
    </row>
    <row r="870" spans="1:16" s="134" customFormat="1" ht="25.5">
      <c r="A870" s="108">
        <f t="shared" si="39"/>
        <v>616</v>
      </c>
      <c r="B870" s="109">
        <v>4294603</v>
      </c>
      <c r="C870" s="111" t="s">
        <v>239</v>
      </c>
      <c r="D870" s="137" t="s">
        <v>101</v>
      </c>
      <c r="E870" s="109">
        <v>0</v>
      </c>
      <c r="F870" s="109">
        <f t="shared" si="44"/>
        <v>200</v>
      </c>
      <c r="G870" s="109">
        <f t="shared" si="44"/>
        <v>200</v>
      </c>
      <c r="H870" s="109">
        <v>49151504</v>
      </c>
      <c r="I870" s="182"/>
      <c r="J870" s="182"/>
      <c r="N870" s="134">
        <v>200</v>
      </c>
    </row>
    <row r="871" spans="1:16" s="134" customFormat="1" ht="25.5">
      <c r="A871" s="108">
        <f t="shared" si="39"/>
        <v>617</v>
      </c>
      <c r="B871" s="109">
        <v>4299212</v>
      </c>
      <c r="C871" s="111" t="s">
        <v>240</v>
      </c>
      <c r="D871" s="130" t="s">
        <v>101</v>
      </c>
      <c r="E871" s="109">
        <v>0</v>
      </c>
      <c r="F871" s="109">
        <f t="shared" si="44"/>
        <v>30</v>
      </c>
      <c r="G871" s="109">
        <f t="shared" si="44"/>
        <v>20</v>
      </c>
      <c r="H871" s="109">
        <v>31162403</v>
      </c>
      <c r="I871" s="182"/>
      <c r="J871" s="182"/>
      <c r="K871" s="134">
        <v>5</v>
      </c>
      <c r="M871" s="134">
        <v>5</v>
      </c>
      <c r="N871" s="134">
        <v>10</v>
      </c>
      <c r="O871" s="134">
        <v>10</v>
      </c>
    </row>
    <row r="872" spans="1:16" s="134" customFormat="1" ht="38.25" customHeight="1">
      <c r="A872" s="108">
        <f t="shared" si="39"/>
        <v>618</v>
      </c>
      <c r="B872" s="109">
        <v>4299101</v>
      </c>
      <c r="C872" s="111" t="s">
        <v>241</v>
      </c>
      <c r="D872" s="128" t="s">
        <v>103</v>
      </c>
      <c r="E872" s="109">
        <v>0</v>
      </c>
      <c r="F872" s="109">
        <f>+K872+M872+N872+O872</f>
        <v>8</v>
      </c>
      <c r="G872" s="109">
        <f>+L872+N872+O872+P872</f>
        <v>4</v>
      </c>
      <c r="H872" s="109">
        <v>31151609</v>
      </c>
      <c r="I872" s="182"/>
      <c r="J872" s="182"/>
      <c r="K872" s="134">
        <v>2</v>
      </c>
      <c r="M872" s="134">
        <v>2</v>
      </c>
      <c r="N872" s="134">
        <v>2</v>
      </c>
      <c r="O872" s="134">
        <v>2</v>
      </c>
    </row>
    <row r="873" spans="1:16" s="112" customFormat="1" ht="12.75">
      <c r="A873" s="115"/>
      <c r="B873" s="116"/>
      <c r="C873" s="117"/>
      <c r="D873" s="138"/>
      <c r="E873" s="116"/>
      <c r="F873" s="116"/>
      <c r="G873" s="116"/>
      <c r="H873" s="116"/>
      <c r="I873" s="119"/>
      <c r="J873" s="119"/>
    </row>
    <row r="874" spans="1:16" s="112" customFormat="1" ht="13.5">
      <c r="A874" s="574" t="s">
        <v>39</v>
      </c>
      <c r="B874" s="574"/>
      <c r="C874" s="574"/>
      <c r="D874" s="574" t="s">
        <v>40</v>
      </c>
      <c r="E874" s="574"/>
      <c r="F874" s="574"/>
      <c r="G874" s="574"/>
      <c r="H874" s="574">
        <v>26121520</v>
      </c>
      <c r="I874" s="574"/>
      <c r="J874" s="574"/>
    </row>
    <row r="875" spans="1:16" s="112" customFormat="1" ht="44.25" customHeight="1">
      <c r="A875" s="574" t="s">
        <v>95</v>
      </c>
      <c r="B875" s="574"/>
      <c r="C875" s="574"/>
      <c r="D875" s="670" t="s">
        <v>100</v>
      </c>
      <c r="E875" s="670"/>
      <c r="F875" s="670"/>
      <c r="G875" s="670"/>
      <c r="H875" s="671">
        <v>3000000</v>
      </c>
      <c r="I875" s="672"/>
      <c r="J875" s="672"/>
    </row>
    <row r="876" spans="1:16" s="120" customFormat="1" ht="40.5">
      <c r="A876" s="103" t="s">
        <v>41</v>
      </c>
      <c r="B876" s="185" t="s">
        <v>42</v>
      </c>
      <c r="C876" s="185" t="s">
        <v>43</v>
      </c>
      <c r="D876" s="185" t="s">
        <v>44</v>
      </c>
      <c r="E876" s="185" t="s">
        <v>45</v>
      </c>
      <c r="F876" s="185" t="s">
        <v>46</v>
      </c>
      <c r="G876" s="185" t="s">
        <v>47</v>
      </c>
      <c r="H876" s="185" t="s">
        <v>48</v>
      </c>
      <c r="I876" s="185" t="s">
        <v>49</v>
      </c>
      <c r="J876" s="185" t="s">
        <v>50</v>
      </c>
    </row>
    <row r="877" spans="1:16" s="112" customFormat="1" ht="25.5">
      <c r="A877" s="121">
        <f>A872+1</f>
        <v>619</v>
      </c>
      <c r="B877" s="122">
        <v>4299206</v>
      </c>
      <c r="C877" s="111" t="s">
        <v>242</v>
      </c>
      <c r="D877" s="113" t="s">
        <v>101</v>
      </c>
      <c r="E877" s="109">
        <v>0</v>
      </c>
      <c r="F877" s="109">
        <f t="shared" ref="F877:F893" si="45">+K877+M877+N877+O877</f>
        <v>8</v>
      </c>
      <c r="G877" s="109">
        <f>F877</f>
        <v>8</v>
      </c>
      <c r="H877" s="122">
        <v>46171501</v>
      </c>
      <c r="I877" s="182"/>
      <c r="J877" s="182"/>
      <c r="K877" s="134">
        <v>2</v>
      </c>
      <c r="L877" s="134"/>
      <c r="M877" s="134">
        <v>2</v>
      </c>
      <c r="N877" s="134">
        <v>2</v>
      </c>
      <c r="O877" s="134">
        <v>2</v>
      </c>
      <c r="P877" s="134"/>
    </row>
    <row r="878" spans="1:16" s="112" customFormat="1" ht="38.25">
      <c r="A878" s="108">
        <f t="shared" ref="A878:A893" si="46">A877+1</f>
        <v>620</v>
      </c>
      <c r="B878" s="109">
        <v>4299203</v>
      </c>
      <c r="C878" s="111" t="s">
        <v>243</v>
      </c>
      <c r="D878" s="113" t="s">
        <v>101</v>
      </c>
      <c r="E878" s="109">
        <v>0</v>
      </c>
      <c r="F878" s="109">
        <f t="shared" si="45"/>
        <v>30</v>
      </c>
      <c r="G878" s="109">
        <f t="shared" ref="G878:G893" si="47">F878</f>
        <v>30</v>
      </c>
      <c r="H878" s="109">
        <v>31162402</v>
      </c>
      <c r="I878" s="182"/>
      <c r="J878" s="182"/>
      <c r="N878" s="112">
        <v>15</v>
      </c>
      <c r="O878" s="112">
        <v>15</v>
      </c>
    </row>
    <row r="879" spans="1:16" s="112" customFormat="1" ht="51">
      <c r="A879" s="108">
        <f t="shared" si="46"/>
        <v>621</v>
      </c>
      <c r="B879" s="109">
        <v>4299203</v>
      </c>
      <c r="C879" s="111" t="s">
        <v>244</v>
      </c>
      <c r="D879" s="113" t="s">
        <v>101</v>
      </c>
      <c r="E879" s="109">
        <v>0</v>
      </c>
      <c r="F879" s="109">
        <f t="shared" si="45"/>
        <v>8</v>
      </c>
      <c r="G879" s="109">
        <f t="shared" si="47"/>
        <v>8</v>
      </c>
      <c r="H879" s="109">
        <v>31162801</v>
      </c>
      <c r="I879" s="182"/>
      <c r="J879" s="182"/>
      <c r="K879" s="112">
        <v>2</v>
      </c>
      <c r="M879" s="112">
        <v>2</v>
      </c>
      <c r="N879" s="112">
        <v>2</v>
      </c>
      <c r="O879" s="112">
        <v>2</v>
      </c>
    </row>
    <row r="880" spans="1:16" s="112" customFormat="1" ht="25.5">
      <c r="A880" s="108">
        <f t="shared" si="46"/>
        <v>622</v>
      </c>
      <c r="B880" s="109">
        <v>4294408</v>
      </c>
      <c r="C880" s="111" t="s">
        <v>245</v>
      </c>
      <c r="D880" s="114" t="s">
        <v>101</v>
      </c>
      <c r="E880" s="109">
        <v>0</v>
      </c>
      <c r="F880" s="109">
        <f t="shared" si="45"/>
        <v>5</v>
      </c>
      <c r="G880" s="109">
        <f t="shared" si="47"/>
        <v>5</v>
      </c>
      <c r="H880" s="109">
        <v>31161503</v>
      </c>
      <c r="I880" s="182"/>
      <c r="J880" s="182"/>
      <c r="K880" s="112">
        <v>1</v>
      </c>
      <c r="N880" s="112">
        <v>2</v>
      </c>
      <c r="O880" s="112">
        <v>2</v>
      </c>
    </row>
    <row r="881" spans="1:15" s="112" customFormat="1" ht="25.5">
      <c r="A881" s="108">
        <f t="shared" si="46"/>
        <v>623</v>
      </c>
      <c r="B881" s="109">
        <v>4294408</v>
      </c>
      <c r="C881" s="111" t="s">
        <v>246</v>
      </c>
      <c r="D881" s="114" t="s">
        <v>101</v>
      </c>
      <c r="E881" s="109">
        <v>0</v>
      </c>
      <c r="F881" s="109">
        <f t="shared" si="45"/>
        <v>5</v>
      </c>
      <c r="G881" s="109">
        <f t="shared" si="47"/>
        <v>5</v>
      </c>
      <c r="H881" s="109">
        <v>31161503</v>
      </c>
      <c r="I881" s="182"/>
      <c r="J881" s="182"/>
      <c r="K881" s="112">
        <v>1</v>
      </c>
      <c r="N881" s="112">
        <v>2</v>
      </c>
      <c r="O881" s="112">
        <v>2</v>
      </c>
    </row>
    <row r="882" spans="1:15" s="112" customFormat="1" ht="25.5">
      <c r="A882" s="108">
        <f t="shared" si="46"/>
        <v>624</v>
      </c>
      <c r="B882" s="109">
        <v>4294408</v>
      </c>
      <c r="C882" s="111" t="s">
        <v>419</v>
      </c>
      <c r="D882" s="113" t="s">
        <v>101</v>
      </c>
      <c r="E882" s="109">
        <v>0</v>
      </c>
      <c r="F882" s="109">
        <f t="shared" si="45"/>
        <v>5</v>
      </c>
      <c r="G882" s="109">
        <f t="shared" si="47"/>
        <v>5</v>
      </c>
      <c r="H882" s="109">
        <v>31161503</v>
      </c>
      <c r="I882" s="182"/>
      <c r="J882" s="182"/>
      <c r="K882" s="112">
        <v>1</v>
      </c>
      <c r="N882" s="112">
        <v>2</v>
      </c>
      <c r="O882" s="112">
        <v>2</v>
      </c>
    </row>
    <row r="883" spans="1:15" s="112" customFormat="1" ht="12.75">
      <c r="A883" s="108">
        <f t="shared" si="46"/>
        <v>625</v>
      </c>
      <c r="B883" s="109">
        <v>4292115</v>
      </c>
      <c r="C883" s="111" t="s">
        <v>247</v>
      </c>
      <c r="D883" s="113" t="s">
        <v>101</v>
      </c>
      <c r="E883" s="109">
        <v>0</v>
      </c>
      <c r="F883" s="109">
        <f t="shared" si="45"/>
        <v>40</v>
      </c>
      <c r="G883" s="109">
        <f t="shared" si="47"/>
        <v>40</v>
      </c>
      <c r="H883" s="109">
        <v>27111552</v>
      </c>
      <c r="I883" s="182"/>
      <c r="J883" s="182"/>
      <c r="K883" s="112">
        <v>5</v>
      </c>
      <c r="M883" s="112">
        <v>5</v>
      </c>
      <c r="N883" s="112">
        <v>20</v>
      </c>
      <c r="O883" s="112">
        <v>10</v>
      </c>
    </row>
    <row r="884" spans="1:15" s="112" customFormat="1" ht="12.75">
      <c r="A884" s="108">
        <f t="shared" si="46"/>
        <v>626</v>
      </c>
      <c r="B884" s="109">
        <v>4154103</v>
      </c>
      <c r="C884" s="111" t="s">
        <v>248</v>
      </c>
      <c r="D884" s="113" t="s">
        <v>237</v>
      </c>
      <c r="E884" s="109">
        <v>0</v>
      </c>
      <c r="F884" s="109">
        <f t="shared" si="45"/>
        <v>10</v>
      </c>
      <c r="G884" s="109">
        <f t="shared" si="47"/>
        <v>10</v>
      </c>
      <c r="H884" s="109">
        <v>23271812</v>
      </c>
      <c r="I884" s="182"/>
      <c r="J884" s="182"/>
      <c r="N884" s="112">
        <v>10</v>
      </c>
    </row>
    <row r="885" spans="1:15" s="112" customFormat="1" ht="12.75">
      <c r="A885" s="108">
        <f t="shared" si="46"/>
        <v>627</v>
      </c>
      <c r="B885" s="109">
        <v>4154103</v>
      </c>
      <c r="C885" s="111" t="s">
        <v>420</v>
      </c>
      <c r="D885" s="113" t="s">
        <v>237</v>
      </c>
      <c r="E885" s="109">
        <v>0</v>
      </c>
      <c r="F885" s="109">
        <f t="shared" si="45"/>
        <v>10</v>
      </c>
      <c r="G885" s="109">
        <f t="shared" si="47"/>
        <v>10</v>
      </c>
      <c r="H885" s="109">
        <v>23271812</v>
      </c>
      <c r="I885" s="182"/>
      <c r="J885" s="182"/>
      <c r="N885" s="112">
        <v>10</v>
      </c>
    </row>
    <row r="886" spans="1:15" s="112" customFormat="1" ht="12.75">
      <c r="A886" s="108">
        <f t="shared" si="46"/>
        <v>628</v>
      </c>
      <c r="B886" s="109">
        <v>4154103</v>
      </c>
      <c r="C886" s="111" t="s">
        <v>249</v>
      </c>
      <c r="D886" s="114" t="s">
        <v>250</v>
      </c>
      <c r="E886" s="109">
        <v>0</v>
      </c>
      <c r="F886" s="109">
        <f t="shared" si="45"/>
        <v>10</v>
      </c>
      <c r="G886" s="109">
        <f t="shared" si="47"/>
        <v>10</v>
      </c>
      <c r="H886" s="109">
        <v>23271812</v>
      </c>
      <c r="I886" s="182"/>
      <c r="J886" s="182"/>
      <c r="N886" s="112">
        <v>10</v>
      </c>
    </row>
    <row r="887" spans="1:15" s="112" customFormat="1" ht="12.75">
      <c r="A887" s="108">
        <f t="shared" si="46"/>
        <v>629</v>
      </c>
      <c r="B887" s="109">
        <v>4154103</v>
      </c>
      <c r="C887" s="111" t="s">
        <v>251</v>
      </c>
      <c r="D887" s="113" t="s">
        <v>237</v>
      </c>
      <c r="E887" s="109">
        <v>0</v>
      </c>
      <c r="F887" s="109">
        <f t="shared" si="45"/>
        <v>10</v>
      </c>
      <c r="G887" s="109">
        <f t="shared" si="47"/>
        <v>10</v>
      </c>
      <c r="H887" s="109">
        <v>23271812</v>
      </c>
      <c r="I887" s="182"/>
      <c r="J887" s="182"/>
      <c r="N887" s="112">
        <v>10</v>
      </c>
    </row>
    <row r="888" spans="1:15" s="112" customFormat="1" ht="12.75">
      <c r="A888" s="108">
        <f t="shared" si="46"/>
        <v>630</v>
      </c>
      <c r="B888" s="109">
        <v>4294401</v>
      </c>
      <c r="C888" s="111" t="s">
        <v>252</v>
      </c>
      <c r="D888" s="128" t="s">
        <v>423</v>
      </c>
      <c r="E888" s="109">
        <v>0</v>
      </c>
      <c r="F888" s="109">
        <f t="shared" si="45"/>
        <v>1</v>
      </c>
      <c r="G888" s="109">
        <f t="shared" si="47"/>
        <v>1</v>
      </c>
      <c r="H888" s="109">
        <v>31161509</v>
      </c>
      <c r="I888" s="182"/>
      <c r="J888" s="182"/>
      <c r="N888" s="112">
        <v>1</v>
      </c>
    </row>
    <row r="889" spans="1:15" s="112" customFormat="1" ht="38.25">
      <c r="A889" s="108">
        <f t="shared" si="46"/>
        <v>631</v>
      </c>
      <c r="B889" s="109">
        <v>4294401</v>
      </c>
      <c r="C889" s="111" t="s">
        <v>422</v>
      </c>
      <c r="D889" s="113" t="s">
        <v>423</v>
      </c>
      <c r="E889" s="109">
        <v>0</v>
      </c>
      <c r="F889" s="109">
        <f t="shared" si="45"/>
        <v>1</v>
      </c>
      <c r="G889" s="109">
        <f t="shared" si="47"/>
        <v>1</v>
      </c>
      <c r="H889" s="109">
        <v>31161509</v>
      </c>
      <c r="I889" s="182"/>
      <c r="J889" s="182"/>
      <c r="N889" s="112">
        <v>1</v>
      </c>
    </row>
    <row r="890" spans="1:15" s="112" customFormat="1" ht="12.75">
      <c r="A890" s="108">
        <f t="shared" si="46"/>
        <v>632</v>
      </c>
      <c r="B890" s="109">
        <v>4324004</v>
      </c>
      <c r="C890" s="131" t="s">
        <v>253</v>
      </c>
      <c r="D890" s="114" t="s">
        <v>101</v>
      </c>
      <c r="E890" s="109">
        <v>0</v>
      </c>
      <c r="F890" s="109">
        <f t="shared" si="45"/>
        <v>50</v>
      </c>
      <c r="G890" s="109">
        <f t="shared" si="47"/>
        <v>50</v>
      </c>
      <c r="H890" s="109">
        <v>30181701</v>
      </c>
      <c r="I890" s="182"/>
      <c r="J890" s="182"/>
      <c r="K890" s="112">
        <v>5</v>
      </c>
      <c r="M890" s="112">
        <v>5</v>
      </c>
      <c r="N890" s="112">
        <v>20</v>
      </c>
      <c r="O890" s="112">
        <v>20</v>
      </c>
    </row>
    <row r="891" spans="1:15" s="112" customFormat="1" ht="12.75">
      <c r="A891" s="108">
        <f t="shared" si="46"/>
        <v>633</v>
      </c>
      <c r="B891" s="109">
        <v>4324001</v>
      </c>
      <c r="C891" s="131" t="s">
        <v>254</v>
      </c>
      <c r="D891" s="113" t="s">
        <v>101</v>
      </c>
      <c r="E891" s="109">
        <v>0</v>
      </c>
      <c r="F891" s="109">
        <f t="shared" si="45"/>
        <v>50</v>
      </c>
      <c r="G891" s="109">
        <f t="shared" si="47"/>
        <v>50</v>
      </c>
      <c r="H891" s="109">
        <v>31524569</v>
      </c>
      <c r="I891" s="182"/>
      <c r="J891" s="182"/>
      <c r="K891" s="112">
        <v>5</v>
      </c>
      <c r="M891" s="112">
        <v>5</v>
      </c>
      <c r="N891" s="112">
        <v>20</v>
      </c>
      <c r="O891" s="112">
        <v>20</v>
      </c>
    </row>
    <row r="892" spans="1:15" s="112" customFormat="1" ht="12.75">
      <c r="A892" s="108">
        <f t="shared" si="46"/>
        <v>634</v>
      </c>
      <c r="B892" s="109">
        <v>4324099</v>
      </c>
      <c r="C892" s="131" t="s">
        <v>255</v>
      </c>
      <c r="D892" s="113" t="s">
        <v>101</v>
      </c>
      <c r="E892" s="109">
        <v>0</v>
      </c>
      <c r="F892" s="109">
        <f t="shared" si="45"/>
        <v>6</v>
      </c>
      <c r="G892" s="109">
        <f t="shared" si="47"/>
        <v>6</v>
      </c>
      <c r="H892" s="109">
        <v>40141608</v>
      </c>
      <c r="I892" s="182"/>
      <c r="J892" s="182"/>
      <c r="N892" s="112">
        <v>6</v>
      </c>
    </row>
    <row r="893" spans="1:15" s="134" customFormat="1" ht="30" customHeight="1">
      <c r="A893" s="108">
        <f t="shared" si="46"/>
        <v>635</v>
      </c>
      <c r="B893" s="109">
        <v>4324099</v>
      </c>
      <c r="C893" s="131" t="s">
        <v>256</v>
      </c>
      <c r="D893" s="130" t="s">
        <v>101</v>
      </c>
      <c r="E893" s="109">
        <v>0</v>
      </c>
      <c r="F893" s="109">
        <f t="shared" si="45"/>
        <v>50</v>
      </c>
      <c r="G893" s="109">
        <f t="shared" si="47"/>
        <v>50</v>
      </c>
      <c r="H893" s="109">
        <v>31162800</v>
      </c>
      <c r="I893" s="182"/>
      <c r="J893" s="182"/>
      <c r="K893" s="112">
        <v>5</v>
      </c>
      <c r="L893" s="112"/>
      <c r="M893" s="112">
        <v>5</v>
      </c>
      <c r="N893" s="112">
        <v>20</v>
      </c>
      <c r="O893" s="112">
        <v>20</v>
      </c>
    </row>
    <row r="894" spans="1:15" s="112" customFormat="1" ht="30" customHeight="1">
      <c r="A894" s="115"/>
      <c r="B894" s="116"/>
      <c r="C894" s="132"/>
      <c r="D894" s="133"/>
      <c r="E894" s="116"/>
      <c r="F894" s="116"/>
      <c r="G894" s="116"/>
      <c r="H894" s="116"/>
      <c r="I894" s="119"/>
      <c r="J894" s="119"/>
    </row>
    <row r="895" spans="1:15" s="112" customFormat="1" ht="13.5">
      <c r="A895" s="574" t="s">
        <v>39</v>
      </c>
      <c r="B895" s="574"/>
      <c r="C895" s="574"/>
      <c r="D895" s="574" t="s">
        <v>40</v>
      </c>
      <c r="E895" s="574"/>
      <c r="F895" s="574"/>
      <c r="G895" s="574"/>
      <c r="H895" s="574" t="s">
        <v>26</v>
      </c>
      <c r="I895" s="574"/>
      <c r="J895" s="574"/>
    </row>
    <row r="896" spans="1:15" s="112" customFormat="1" ht="13.5">
      <c r="A896" s="574" t="s">
        <v>273</v>
      </c>
      <c r="B896" s="574"/>
      <c r="C896" s="574"/>
      <c r="D896" s="670" t="s">
        <v>272</v>
      </c>
      <c r="E896" s="670"/>
      <c r="F896" s="670"/>
      <c r="G896" s="670"/>
      <c r="H896" s="671">
        <v>5000000</v>
      </c>
      <c r="I896" s="672"/>
      <c r="J896" s="672"/>
    </row>
    <row r="897" spans="1:15" s="120" customFormat="1" ht="40.5">
      <c r="A897" s="103" t="s">
        <v>41</v>
      </c>
      <c r="B897" s="185" t="s">
        <v>42</v>
      </c>
      <c r="C897" s="185" t="s">
        <v>43</v>
      </c>
      <c r="D897" s="185" t="s">
        <v>44</v>
      </c>
      <c r="E897" s="185" t="s">
        <v>45</v>
      </c>
      <c r="F897" s="185" t="s">
        <v>46</v>
      </c>
      <c r="G897" s="185" t="s">
        <v>47</v>
      </c>
      <c r="H897" s="185" t="s">
        <v>48</v>
      </c>
      <c r="I897" s="185" t="s">
        <v>49</v>
      </c>
      <c r="J897" s="185" t="s">
        <v>50</v>
      </c>
    </row>
    <row r="898" spans="1:15" s="112" customFormat="1" ht="51">
      <c r="A898" s="108">
        <f>A893</f>
        <v>635</v>
      </c>
      <c r="B898" s="109">
        <v>4621205</v>
      </c>
      <c r="C898" s="135" t="s">
        <v>257</v>
      </c>
      <c r="D898" s="114" t="s">
        <v>101</v>
      </c>
      <c r="E898" s="109">
        <v>0</v>
      </c>
      <c r="F898" s="109">
        <f t="shared" ref="F898:F909" si="48">SUM(K898:O898)</f>
        <v>4</v>
      </c>
      <c r="G898" s="109">
        <v>4</v>
      </c>
      <c r="H898" s="109">
        <v>39121616</v>
      </c>
      <c r="I898" s="182"/>
      <c r="J898" s="182"/>
      <c r="K898" s="112">
        <v>1</v>
      </c>
      <c r="O898" s="112">
        <v>3</v>
      </c>
    </row>
    <row r="899" spans="1:15" s="112" customFormat="1" ht="51">
      <c r="A899" s="108">
        <f t="shared" ref="A899:A909" si="49">A898+1</f>
        <v>636</v>
      </c>
      <c r="B899" s="109">
        <v>4621205</v>
      </c>
      <c r="C899" s="135" t="s">
        <v>258</v>
      </c>
      <c r="D899" s="113" t="s">
        <v>101</v>
      </c>
      <c r="E899" s="109">
        <v>0</v>
      </c>
      <c r="F899" s="109">
        <f t="shared" si="48"/>
        <v>30</v>
      </c>
      <c r="G899" s="109">
        <v>30</v>
      </c>
      <c r="H899" s="109">
        <v>39121304</v>
      </c>
      <c r="I899" s="182"/>
      <c r="J899" s="182"/>
      <c r="K899" s="112">
        <v>5</v>
      </c>
      <c r="M899" s="112">
        <v>5</v>
      </c>
      <c r="N899" s="112">
        <v>10</v>
      </c>
      <c r="O899" s="112">
        <v>10</v>
      </c>
    </row>
    <row r="900" spans="1:15" s="112" customFormat="1" ht="12.75">
      <c r="A900" s="108">
        <f t="shared" si="49"/>
        <v>637</v>
      </c>
      <c r="B900" s="109">
        <v>4621205</v>
      </c>
      <c r="C900" s="135" t="s">
        <v>259</v>
      </c>
      <c r="D900" s="113" t="s">
        <v>101</v>
      </c>
      <c r="E900" s="109">
        <v>0</v>
      </c>
      <c r="F900" s="109">
        <f t="shared" si="48"/>
        <v>50</v>
      </c>
      <c r="G900" s="109">
        <v>50</v>
      </c>
      <c r="H900" s="109">
        <v>39121303</v>
      </c>
      <c r="I900" s="182"/>
      <c r="J900" s="182"/>
      <c r="K900" s="112">
        <v>5</v>
      </c>
      <c r="M900" s="112">
        <v>5</v>
      </c>
      <c r="N900" s="112">
        <v>20</v>
      </c>
      <c r="O900" s="112">
        <v>20</v>
      </c>
    </row>
    <row r="901" spans="1:15" s="112" customFormat="1" ht="25.5">
      <c r="A901" s="108">
        <f t="shared" si="49"/>
        <v>638</v>
      </c>
      <c r="B901" s="109">
        <v>4621202</v>
      </c>
      <c r="C901" s="135" t="s">
        <v>260</v>
      </c>
      <c r="D901" s="113" t="s">
        <v>101</v>
      </c>
      <c r="E901" s="109">
        <v>0</v>
      </c>
      <c r="F901" s="109">
        <f t="shared" si="48"/>
        <v>50</v>
      </c>
      <c r="G901" s="109">
        <v>50</v>
      </c>
      <c r="H901" s="109">
        <v>39122200</v>
      </c>
      <c r="I901" s="182"/>
      <c r="J901" s="182"/>
      <c r="K901" s="112">
        <v>5</v>
      </c>
      <c r="M901" s="112">
        <v>5</v>
      </c>
      <c r="N901" s="112">
        <v>20</v>
      </c>
      <c r="O901" s="112">
        <v>20</v>
      </c>
    </row>
    <row r="902" spans="1:15" s="112" customFormat="1" ht="25.5">
      <c r="A902" s="108">
        <f t="shared" si="49"/>
        <v>639</v>
      </c>
      <c r="B902" s="109">
        <v>4621202</v>
      </c>
      <c r="C902" s="135" t="s">
        <v>261</v>
      </c>
      <c r="D902" s="113" t="s">
        <v>101</v>
      </c>
      <c r="E902" s="109">
        <v>0</v>
      </c>
      <c r="F902" s="109">
        <f t="shared" si="48"/>
        <v>50</v>
      </c>
      <c r="G902" s="109">
        <v>50</v>
      </c>
      <c r="H902" s="109">
        <v>39122200</v>
      </c>
      <c r="I902" s="182"/>
      <c r="J902" s="182"/>
      <c r="K902" s="112">
        <v>5</v>
      </c>
      <c r="M902" s="112">
        <v>5</v>
      </c>
      <c r="N902" s="112">
        <v>20</v>
      </c>
      <c r="O902" s="112">
        <v>20</v>
      </c>
    </row>
    <row r="903" spans="1:15" s="112" customFormat="1" ht="25.5">
      <c r="A903" s="108">
        <f t="shared" si="49"/>
        <v>640</v>
      </c>
      <c r="B903" s="109">
        <v>4621213</v>
      </c>
      <c r="C903" s="135" t="s">
        <v>262</v>
      </c>
      <c r="D903" s="113" t="s">
        <v>101</v>
      </c>
      <c r="E903" s="109">
        <v>0</v>
      </c>
      <c r="F903" s="109">
        <f t="shared" si="48"/>
        <v>50</v>
      </c>
      <c r="G903" s="109">
        <v>50</v>
      </c>
      <c r="H903" s="109">
        <v>39121402</v>
      </c>
      <c r="I903" s="182"/>
      <c r="J903" s="182"/>
      <c r="K903" s="112">
        <v>5</v>
      </c>
      <c r="M903" s="112">
        <v>5</v>
      </c>
      <c r="N903" s="112">
        <v>20</v>
      </c>
      <c r="O903" s="112">
        <v>20</v>
      </c>
    </row>
    <row r="904" spans="1:15" s="112" customFormat="1" ht="25.5">
      <c r="A904" s="108">
        <f t="shared" si="49"/>
        <v>641</v>
      </c>
      <c r="B904" s="109">
        <v>4621213</v>
      </c>
      <c r="C904" s="135" t="s">
        <v>263</v>
      </c>
      <c r="D904" s="113" t="s">
        <v>101</v>
      </c>
      <c r="E904" s="109">
        <v>0</v>
      </c>
      <c r="F904" s="109">
        <f t="shared" si="48"/>
        <v>50</v>
      </c>
      <c r="G904" s="109">
        <v>50</v>
      </c>
      <c r="H904" s="109">
        <v>39121402</v>
      </c>
      <c r="I904" s="182"/>
      <c r="J904" s="182"/>
      <c r="K904" s="112">
        <v>5</v>
      </c>
      <c r="M904" s="112">
        <v>5</v>
      </c>
      <c r="N904" s="112">
        <v>20</v>
      </c>
      <c r="O904" s="112">
        <v>20</v>
      </c>
    </row>
    <row r="905" spans="1:15" s="112" customFormat="1" ht="63.75">
      <c r="A905" s="108">
        <f t="shared" si="49"/>
        <v>642</v>
      </c>
      <c r="B905" s="109">
        <v>4651008</v>
      </c>
      <c r="C905" s="111" t="s">
        <v>264</v>
      </c>
      <c r="D905" s="113" t="s">
        <v>101</v>
      </c>
      <c r="E905" s="109">
        <v>0</v>
      </c>
      <c r="F905" s="109">
        <f t="shared" si="48"/>
        <v>50</v>
      </c>
      <c r="G905" s="109">
        <v>50</v>
      </c>
      <c r="H905" s="109">
        <v>39101601</v>
      </c>
      <c r="I905" s="182"/>
      <c r="J905" s="182"/>
      <c r="K905" s="112">
        <v>5</v>
      </c>
      <c r="M905" s="112">
        <v>5</v>
      </c>
      <c r="N905" s="112">
        <v>20</v>
      </c>
      <c r="O905" s="112">
        <v>20</v>
      </c>
    </row>
    <row r="906" spans="1:15" s="112" customFormat="1" ht="38.25">
      <c r="A906" s="108">
        <f t="shared" si="49"/>
        <v>643</v>
      </c>
      <c r="B906" s="109">
        <v>4651008</v>
      </c>
      <c r="C906" s="111" t="s">
        <v>421</v>
      </c>
      <c r="D906" s="113" t="s">
        <v>101</v>
      </c>
      <c r="E906" s="109">
        <v>0</v>
      </c>
      <c r="F906" s="109">
        <f t="shared" si="48"/>
        <v>50</v>
      </c>
      <c r="G906" s="109">
        <v>50</v>
      </c>
      <c r="H906" s="109">
        <v>39101601</v>
      </c>
      <c r="I906" s="182"/>
      <c r="J906" s="182"/>
      <c r="N906" s="112">
        <v>50</v>
      </c>
    </row>
    <row r="907" spans="1:15" ht="51">
      <c r="A907" s="108">
        <f t="shared" si="49"/>
        <v>644</v>
      </c>
      <c r="B907" s="109">
        <v>4651008</v>
      </c>
      <c r="C907" s="111" t="s">
        <v>265</v>
      </c>
      <c r="D907" s="130" t="s">
        <v>101</v>
      </c>
      <c r="E907" s="109">
        <v>0</v>
      </c>
      <c r="F907" s="109">
        <f t="shared" si="48"/>
        <v>50</v>
      </c>
      <c r="G907" s="109">
        <v>50</v>
      </c>
      <c r="H907" s="109">
        <v>39101601</v>
      </c>
      <c r="I907" s="182"/>
      <c r="J907" s="182"/>
      <c r="K907" s="112">
        <v>10</v>
      </c>
      <c r="N907" s="112">
        <v>20</v>
      </c>
      <c r="O907" s="112">
        <v>20</v>
      </c>
    </row>
    <row r="908" spans="1:15" s="134" customFormat="1" ht="25.5">
      <c r="A908" s="108">
        <f t="shared" si="49"/>
        <v>645</v>
      </c>
      <c r="B908" s="109">
        <v>4651007</v>
      </c>
      <c r="C908" s="111" t="s">
        <v>266</v>
      </c>
      <c r="D908" s="130" t="s">
        <v>101</v>
      </c>
      <c r="E908" s="109">
        <v>0</v>
      </c>
      <c r="F908" s="109">
        <f t="shared" si="48"/>
        <v>50</v>
      </c>
      <c r="G908" s="109">
        <v>50</v>
      </c>
      <c r="H908" s="109">
        <v>39112102</v>
      </c>
      <c r="I908" s="182"/>
      <c r="J908" s="182"/>
      <c r="K908" s="112">
        <v>5</v>
      </c>
      <c r="L908" s="112"/>
      <c r="M908" s="112">
        <v>5</v>
      </c>
      <c r="N908" s="112">
        <v>20</v>
      </c>
      <c r="O908" s="112">
        <v>20</v>
      </c>
    </row>
    <row r="909" spans="1:15" s="134" customFormat="1" ht="25.5">
      <c r="A909" s="108">
        <f t="shared" si="49"/>
        <v>646</v>
      </c>
      <c r="B909" s="109">
        <v>4651007</v>
      </c>
      <c r="C909" s="111" t="s">
        <v>267</v>
      </c>
      <c r="D909" s="130" t="s">
        <v>101</v>
      </c>
      <c r="E909" s="109">
        <v>0</v>
      </c>
      <c r="F909" s="109">
        <f t="shared" si="48"/>
        <v>50</v>
      </c>
      <c r="G909" s="109">
        <v>50</v>
      </c>
      <c r="H909" s="109">
        <v>39112102</v>
      </c>
      <c r="I909" s="182"/>
      <c r="J909" s="182"/>
      <c r="K909" s="112">
        <v>5</v>
      </c>
      <c r="L909" s="112"/>
      <c r="M909" s="112">
        <v>5</v>
      </c>
      <c r="N909" s="112">
        <v>20</v>
      </c>
      <c r="O909" s="112">
        <v>20</v>
      </c>
    </row>
    <row r="910" spans="1:15" s="134" customFormat="1" ht="13.5">
      <c r="A910" s="41"/>
      <c r="B910" s="91"/>
      <c r="C910" s="94"/>
      <c r="D910" s="91"/>
      <c r="E910" s="91"/>
      <c r="F910" s="91"/>
      <c r="G910" s="91"/>
      <c r="H910" s="91"/>
      <c r="I910" s="92"/>
      <c r="J910" s="92"/>
    </row>
    <row r="911" spans="1:15">
      <c r="A911" s="563" t="s">
        <v>324</v>
      </c>
      <c r="B911" s="563"/>
      <c r="C911" s="563"/>
      <c r="D911" s="563"/>
      <c r="E911" s="563"/>
      <c r="F911" s="563"/>
      <c r="G911" s="563"/>
      <c r="H911" s="563"/>
      <c r="I911" s="563"/>
      <c r="J911" s="563"/>
    </row>
    <row r="912" spans="1:15" s="134" customFormat="1" ht="12.75">
      <c r="A912" s="96"/>
      <c r="B912" s="96"/>
      <c r="C912" s="96"/>
      <c r="D912" s="97"/>
      <c r="E912" s="97"/>
      <c r="F912" s="96"/>
      <c r="G912" s="98"/>
      <c r="H912" s="98"/>
      <c r="I912" s="98"/>
      <c r="J912" s="98"/>
    </row>
    <row r="913" spans="1:11" s="134" customFormat="1" ht="23.25" customHeight="1">
      <c r="A913" s="564" t="s">
        <v>325</v>
      </c>
      <c r="B913" s="564"/>
      <c r="C913" s="564"/>
      <c r="D913" s="564"/>
      <c r="E913" s="564"/>
      <c r="F913" s="564"/>
      <c r="G913" s="564"/>
      <c r="H913" s="564"/>
      <c r="I913" s="564"/>
      <c r="J913" s="564"/>
    </row>
    <row r="914" spans="1:11">
      <c r="A914" s="100"/>
      <c r="B914" s="100"/>
      <c r="C914" s="100"/>
      <c r="D914" s="100"/>
      <c r="E914" s="100"/>
      <c r="F914" s="100"/>
      <c r="G914" s="100"/>
      <c r="H914" s="100"/>
      <c r="I914" s="100"/>
      <c r="J914" s="92"/>
    </row>
    <row r="915" spans="1:11" s="110" customFormat="1" ht="44.25" customHeight="1">
      <c r="A915" s="574" t="s">
        <v>39</v>
      </c>
      <c r="B915" s="574"/>
      <c r="C915" s="574"/>
      <c r="D915" s="574" t="s">
        <v>40</v>
      </c>
      <c r="E915" s="574"/>
      <c r="F915" s="574"/>
      <c r="G915" s="574"/>
      <c r="H915" s="574" t="s">
        <v>26</v>
      </c>
      <c r="I915" s="574"/>
      <c r="J915" s="574"/>
    </row>
    <row r="916" spans="1:11" s="147" customFormat="1" ht="13.5">
      <c r="A916" s="574" t="s">
        <v>285</v>
      </c>
      <c r="B916" s="574"/>
      <c r="C916" s="574"/>
      <c r="D916" s="670" t="s">
        <v>284</v>
      </c>
      <c r="E916" s="670"/>
      <c r="F916" s="670"/>
      <c r="G916" s="670"/>
      <c r="H916" s="671">
        <v>500000</v>
      </c>
      <c r="I916" s="672"/>
      <c r="J916" s="672"/>
    </row>
    <row r="917" spans="1:11" s="134" customFormat="1" ht="40.5">
      <c r="A917" s="37" t="s">
        <v>41</v>
      </c>
      <c r="B917" s="54" t="s">
        <v>42</v>
      </c>
      <c r="C917" s="54" t="s">
        <v>43</v>
      </c>
      <c r="D917" s="54" t="s">
        <v>44</v>
      </c>
      <c r="E917" s="54" t="s">
        <v>45</v>
      </c>
      <c r="F917" s="54" t="s">
        <v>46</v>
      </c>
      <c r="G917" s="54" t="s">
        <v>47</v>
      </c>
      <c r="H917" s="54" t="s">
        <v>48</v>
      </c>
      <c r="I917" s="54" t="s">
        <v>49</v>
      </c>
      <c r="J917" s="54" t="s">
        <v>50</v>
      </c>
    </row>
    <row r="918" spans="1:11" s="134" customFormat="1" ht="33.75" customHeight="1">
      <c r="A918" s="139">
        <f>A909+1</f>
        <v>647</v>
      </c>
      <c r="B918" s="140">
        <v>4323002</v>
      </c>
      <c r="C918" s="141" t="s">
        <v>326</v>
      </c>
      <c r="D918" s="140" t="s">
        <v>327</v>
      </c>
      <c r="E918" s="140">
        <v>0</v>
      </c>
      <c r="F918" s="140">
        <v>1</v>
      </c>
      <c r="G918" s="140">
        <v>1</v>
      </c>
      <c r="H918" s="140">
        <v>40151601</v>
      </c>
      <c r="I918" s="150"/>
      <c r="J918" s="150"/>
    </row>
    <row r="919" spans="1:11" s="110" customFormat="1" ht="12.75">
      <c r="A919" s="143"/>
      <c r="B919" s="144"/>
      <c r="C919" s="145"/>
      <c r="D919" s="144"/>
      <c r="E919" s="144"/>
      <c r="F919" s="144"/>
      <c r="G919" s="144"/>
      <c r="H919" s="144"/>
      <c r="I919" s="146"/>
      <c r="J919" s="146"/>
    </row>
    <row r="920" spans="1:11" s="110" customFormat="1" ht="13.5">
      <c r="A920" s="574" t="s">
        <v>39</v>
      </c>
      <c r="B920" s="574"/>
      <c r="C920" s="574"/>
      <c r="D920" s="574" t="s">
        <v>40</v>
      </c>
      <c r="E920" s="574"/>
      <c r="F920" s="574"/>
      <c r="G920" s="574"/>
      <c r="H920" s="574" t="s">
        <v>26</v>
      </c>
      <c r="I920" s="574"/>
      <c r="J920" s="574"/>
    </row>
    <row r="921" spans="1:11" s="110" customFormat="1" ht="13.5">
      <c r="A921" s="574" t="s">
        <v>275</v>
      </c>
      <c r="B921" s="574"/>
      <c r="C921" s="574"/>
      <c r="D921" s="670" t="s">
        <v>274</v>
      </c>
      <c r="E921" s="670"/>
      <c r="F921" s="670"/>
      <c r="G921" s="670"/>
      <c r="H921" s="671">
        <v>8500000</v>
      </c>
      <c r="I921" s="672"/>
      <c r="J921" s="672"/>
    </row>
    <row r="922" spans="1:11" s="134" customFormat="1" ht="40.5">
      <c r="A922" s="37" t="s">
        <v>41</v>
      </c>
      <c r="B922" s="184" t="s">
        <v>42</v>
      </c>
      <c r="C922" s="184" t="s">
        <v>43</v>
      </c>
      <c r="D922" s="184" t="s">
        <v>44</v>
      </c>
      <c r="E922" s="184" t="s">
        <v>45</v>
      </c>
      <c r="F922" s="184" t="s">
        <v>46</v>
      </c>
      <c r="G922" s="184" t="s">
        <v>47</v>
      </c>
      <c r="H922" s="184" t="s">
        <v>48</v>
      </c>
      <c r="I922" s="184" t="s">
        <v>49</v>
      </c>
      <c r="J922" s="184" t="s">
        <v>50</v>
      </c>
    </row>
    <row r="923" spans="1:11" s="110" customFormat="1" ht="75.75" customHeight="1">
      <c r="A923" s="139">
        <f>A918+1</f>
        <v>648</v>
      </c>
      <c r="B923" s="140">
        <v>4423101</v>
      </c>
      <c r="C923" s="148" t="s">
        <v>331</v>
      </c>
      <c r="D923" s="140" t="s">
        <v>327</v>
      </c>
      <c r="E923" s="140">
        <v>0</v>
      </c>
      <c r="F923" s="140">
        <v>2</v>
      </c>
      <c r="G923" s="140">
        <v>2</v>
      </c>
      <c r="H923" s="140">
        <v>27111515</v>
      </c>
      <c r="I923" s="150"/>
      <c r="J923" s="150"/>
    </row>
    <row r="924" spans="1:11" s="110" customFormat="1" ht="44.25" customHeight="1">
      <c r="A924" s="139">
        <f>A923+1</f>
        <v>649</v>
      </c>
      <c r="B924" s="140">
        <v>4421601</v>
      </c>
      <c r="C924" s="148" t="s">
        <v>340</v>
      </c>
      <c r="D924" s="140" t="s">
        <v>327</v>
      </c>
      <c r="E924" s="140">
        <v>0</v>
      </c>
      <c r="F924" s="140">
        <v>2</v>
      </c>
      <c r="G924" s="140">
        <v>2</v>
      </c>
      <c r="H924" s="140">
        <v>23241411</v>
      </c>
      <c r="I924" s="150"/>
      <c r="J924" s="150"/>
    </row>
    <row r="925" spans="1:11" s="110" customFormat="1" ht="57.75" customHeight="1">
      <c r="A925" s="139">
        <f t="shared" ref="A925:A929" si="50">A924+1</f>
        <v>650</v>
      </c>
      <c r="B925" s="140">
        <v>4424101</v>
      </c>
      <c r="C925" s="148" t="s">
        <v>347</v>
      </c>
      <c r="D925" s="140" t="s">
        <v>327</v>
      </c>
      <c r="E925" s="140">
        <v>0</v>
      </c>
      <c r="F925" s="140">
        <v>1</v>
      </c>
      <c r="G925" s="140">
        <v>1</v>
      </c>
      <c r="H925" s="140">
        <v>23271400</v>
      </c>
      <c r="I925" s="150"/>
      <c r="J925" s="150"/>
      <c r="K925" s="152"/>
    </row>
    <row r="926" spans="1:11" s="110" customFormat="1" ht="73.5" customHeight="1">
      <c r="A926" s="139">
        <f t="shared" si="50"/>
        <v>651</v>
      </c>
      <c r="B926" s="140">
        <v>4423101</v>
      </c>
      <c r="C926" s="148" t="s">
        <v>332</v>
      </c>
      <c r="D926" s="140" t="s">
        <v>327</v>
      </c>
      <c r="E926" s="140">
        <v>0</v>
      </c>
      <c r="F926" s="140">
        <v>1</v>
      </c>
      <c r="G926" s="140">
        <v>1</v>
      </c>
      <c r="H926" s="140">
        <v>27111515</v>
      </c>
      <c r="I926" s="150"/>
      <c r="J926" s="150"/>
      <c r="K926" s="152"/>
    </row>
    <row r="927" spans="1:11" s="147" customFormat="1" ht="38.25">
      <c r="A927" s="139">
        <f t="shared" si="50"/>
        <v>652</v>
      </c>
      <c r="B927" s="140">
        <v>4422201</v>
      </c>
      <c r="C927" s="141" t="s">
        <v>334</v>
      </c>
      <c r="D927" s="140" t="s">
        <v>327</v>
      </c>
      <c r="E927" s="140">
        <v>0</v>
      </c>
      <c r="F927" s="140">
        <v>2</v>
      </c>
      <c r="G927" s="140">
        <v>2</v>
      </c>
      <c r="H927" s="140">
        <v>27112826</v>
      </c>
      <c r="I927" s="150"/>
      <c r="J927" s="150"/>
    </row>
    <row r="928" spans="1:11" s="134" customFormat="1" ht="38.25">
      <c r="A928" s="139">
        <f t="shared" si="50"/>
        <v>653</v>
      </c>
      <c r="B928" s="140">
        <v>4491906</v>
      </c>
      <c r="C928" s="141" t="s">
        <v>346</v>
      </c>
      <c r="D928" s="140" t="s">
        <v>327</v>
      </c>
      <c r="E928" s="140">
        <v>0</v>
      </c>
      <c r="F928" s="140">
        <v>2</v>
      </c>
      <c r="G928" s="140">
        <v>2</v>
      </c>
      <c r="H928" s="151">
        <v>26101111</v>
      </c>
      <c r="I928" s="150"/>
      <c r="J928" s="150"/>
    </row>
    <row r="929" spans="1:10" s="134" customFormat="1" ht="33.75" customHeight="1">
      <c r="A929" s="139">
        <f t="shared" si="50"/>
        <v>654</v>
      </c>
      <c r="B929" s="140">
        <v>4421703</v>
      </c>
      <c r="C929" s="148" t="s">
        <v>342</v>
      </c>
      <c r="D929" s="140" t="s">
        <v>327</v>
      </c>
      <c r="E929" s="140">
        <v>0</v>
      </c>
      <c r="F929" s="140">
        <v>2</v>
      </c>
      <c r="G929" s="140">
        <v>2</v>
      </c>
      <c r="H929" s="151">
        <v>27121504</v>
      </c>
      <c r="I929" s="150"/>
      <c r="J929" s="150"/>
    </row>
    <row r="930" spans="1:10" s="134" customFormat="1" ht="12.75">
      <c r="A930" s="186"/>
      <c r="B930" s="144"/>
      <c r="C930" s="149"/>
      <c r="D930" s="144"/>
      <c r="E930" s="144"/>
      <c r="F930" s="144"/>
      <c r="G930" s="144"/>
      <c r="H930" s="208"/>
      <c r="I930" s="153"/>
      <c r="J930" s="153"/>
    </row>
    <row r="931" spans="1:10" s="110" customFormat="1" ht="12.75">
      <c r="A931" s="143"/>
      <c r="B931" s="144"/>
      <c r="C931" s="145"/>
      <c r="D931" s="144"/>
      <c r="E931" s="144"/>
      <c r="F931" s="144"/>
      <c r="G931" s="144"/>
      <c r="H931" s="144"/>
      <c r="I931" s="146"/>
      <c r="J931" s="146"/>
    </row>
    <row r="932" spans="1:10">
      <c r="A932" s="574" t="s">
        <v>39</v>
      </c>
      <c r="B932" s="574"/>
      <c r="C932" s="574"/>
      <c r="D932" s="574" t="s">
        <v>40</v>
      </c>
      <c r="E932" s="574"/>
      <c r="F932" s="574"/>
      <c r="G932" s="574"/>
      <c r="H932" s="574" t="s">
        <v>26</v>
      </c>
      <c r="I932" s="574"/>
      <c r="J932" s="574"/>
    </row>
    <row r="933" spans="1:10" s="134" customFormat="1" ht="13.5">
      <c r="A933" s="574" t="s">
        <v>330</v>
      </c>
      <c r="B933" s="574"/>
      <c r="C933" s="574"/>
      <c r="D933" s="670" t="s">
        <v>329</v>
      </c>
      <c r="E933" s="670"/>
      <c r="F933" s="670"/>
      <c r="G933" s="670"/>
      <c r="H933" s="671">
        <v>500000</v>
      </c>
      <c r="I933" s="672"/>
      <c r="J933" s="672"/>
    </row>
    <row r="934" spans="1:10" s="134" customFormat="1" ht="40.5">
      <c r="A934" s="37" t="s">
        <v>41</v>
      </c>
      <c r="B934" s="184" t="s">
        <v>42</v>
      </c>
      <c r="C934" s="184" t="s">
        <v>43</v>
      </c>
      <c r="D934" s="184" t="s">
        <v>44</v>
      </c>
      <c r="E934" s="184" t="s">
        <v>45</v>
      </c>
      <c r="F934" s="184" t="s">
        <v>46</v>
      </c>
      <c r="G934" s="184" t="s">
        <v>47</v>
      </c>
      <c r="H934" s="184" t="s">
        <v>48</v>
      </c>
      <c r="I934" s="184" t="s">
        <v>49</v>
      </c>
      <c r="J934" s="184" t="s">
        <v>50</v>
      </c>
    </row>
    <row r="935" spans="1:10" s="134" customFormat="1" ht="33.75" customHeight="1">
      <c r="A935" s="139">
        <f>A929+1</f>
        <v>655</v>
      </c>
      <c r="B935" s="140">
        <v>4824901</v>
      </c>
      <c r="C935" s="141" t="s">
        <v>328</v>
      </c>
      <c r="D935" s="140" t="s">
        <v>327</v>
      </c>
      <c r="E935" s="140">
        <v>0</v>
      </c>
      <c r="F935" s="140">
        <v>5</v>
      </c>
      <c r="G935" s="140">
        <v>5</v>
      </c>
      <c r="H935" s="140">
        <v>41113630</v>
      </c>
      <c r="I935" s="150"/>
      <c r="J935" s="150"/>
    </row>
    <row r="936" spans="1:10" s="110" customFormat="1" ht="44.25" customHeight="1">
      <c r="A936" s="41"/>
      <c r="B936" s="91"/>
      <c r="C936" s="94"/>
      <c r="D936" s="91"/>
      <c r="E936" s="91"/>
      <c r="F936" s="91"/>
      <c r="G936" s="91"/>
      <c r="H936" s="91"/>
      <c r="I936" s="92"/>
      <c r="J936" s="92"/>
    </row>
    <row r="937" spans="1:10" s="110" customFormat="1" ht="13.5">
      <c r="A937" s="574" t="s">
        <v>39</v>
      </c>
      <c r="B937" s="574"/>
      <c r="C937" s="574"/>
      <c r="D937" s="574" t="s">
        <v>40</v>
      </c>
      <c r="E937" s="574"/>
      <c r="F937" s="574"/>
      <c r="G937" s="574"/>
      <c r="H937" s="574" t="s">
        <v>26</v>
      </c>
      <c r="I937" s="574"/>
      <c r="J937" s="574"/>
    </row>
    <row r="938" spans="1:10" s="110" customFormat="1" ht="44.25" customHeight="1">
      <c r="A938" s="574" t="s">
        <v>95</v>
      </c>
      <c r="B938" s="574"/>
      <c r="C938" s="574"/>
      <c r="D938" s="670" t="s">
        <v>100</v>
      </c>
      <c r="E938" s="670"/>
      <c r="F938" s="670"/>
      <c r="G938" s="670"/>
      <c r="H938" s="671">
        <v>8000000</v>
      </c>
      <c r="I938" s="672"/>
      <c r="J938" s="672"/>
    </row>
    <row r="939" spans="1:10" s="134" customFormat="1" ht="40.5">
      <c r="A939" s="37" t="s">
        <v>41</v>
      </c>
      <c r="B939" s="184" t="s">
        <v>42</v>
      </c>
      <c r="C939" s="184" t="s">
        <v>43</v>
      </c>
      <c r="D939" s="184" t="s">
        <v>44</v>
      </c>
      <c r="E939" s="184" t="s">
        <v>45</v>
      </c>
      <c r="F939" s="184" t="s">
        <v>46</v>
      </c>
      <c r="G939" s="184" t="s">
        <v>47</v>
      </c>
      <c r="H939" s="184" t="s">
        <v>48</v>
      </c>
      <c r="I939" s="184" t="s">
        <v>49</v>
      </c>
      <c r="J939" s="184" t="s">
        <v>50</v>
      </c>
    </row>
    <row r="940" spans="1:10" s="110" customFormat="1" ht="44.25" customHeight="1">
      <c r="A940" s="139">
        <f>A935+1</f>
        <v>656</v>
      </c>
      <c r="B940" s="140">
        <v>4292105</v>
      </c>
      <c r="C940" s="141" t="s">
        <v>333</v>
      </c>
      <c r="D940" s="140" t="s">
        <v>327</v>
      </c>
      <c r="E940" s="140">
        <v>0</v>
      </c>
      <c r="F940" s="140">
        <v>20</v>
      </c>
      <c r="G940" s="140">
        <v>20</v>
      </c>
      <c r="H940" s="140">
        <v>22101701</v>
      </c>
      <c r="I940" s="150"/>
      <c r="J940" s="150"/>
    </row>
    <row r="941" spans="1:10" s="110" customFormat="1" ht="44.25" customHeight="1">
      <c r="A941" s="139">
        <f>A940+1</f>
        <v>657</v>
      </c>
      <c r="B941" s="140">
        <v>4292119</v>
      </c>
      <c r="C941" s="141" t="s">
        <v>337</v>
      </c>
      <c r="D941" s="140" t="s">
        <v>327</v>
      </c>
      <c r="E941" s="140">
        <v>0</v>
      </c>
      <c r="F941" s="140">
        <v>10</v>
      </c>
      <c r="G941" s="140">
        <v>10</v>
      </c>
      <c r="H941" s="140">
        <v>27111701</v>
      </c>
      <c r="I941" s="150"/>
      <c r="J941" s="150"/>
    </row>
    <row r="942" spans="1:10" s="110" customFormat="1" ht="25.5">
      <c r="A942" s="139">
        <f t="shared" ref="A942:A947" si="51">A941+1</f>
        <v>658</v>
      </c>
      <c r="B942" s="140">
        <v>4292124</v>
      </c>
      <c r="C942" s="141" t="s">
        <v>338</v>
      </c>
      <c r="D942" s="140" t="s">
        <v>327</v>
      </c>
      <c r="E942" s="140">
        <v>0</v>
      </c>
      <c r="F942" s="140">
        <v>10</v>
      </c>
      <c r="G942" s="140">
        <v>10</v>
      </c>
      <c r="H942" s="140">
        <v>25191719</v>
      </c>
      <c r="I942" s="150"/>
      <c r="J942" s="150"/>
    </row>
    <row r="943" spans="1:10" s="110" customFormat="1" ht="25.5">
      <c r="A943" s="139">
        <f t="shared" si="51"/>
        <v>659</v>
      </c>
      <c r="B943" s="140">
        <v>4292124</v>
      </c>
      <c r="C943" s="141" t="s">
        <v>343</v>
      </c>
      <c r="D943" s="140" t="s">
        <v>327</v>
      </c>
      <c r="E943" s="140">
        <v>0</v>
      </c>
      <c r="F943" s="140">
        <v>10</v>
      </c>
      <c r="G943" s="140">
        <v>10</v>
      </c>
      <c r="H943" s="140">
        <v>25191719</v>
      </c>
      <c r="I943" s="150"/>
      <c r="J943" s="150"/>
    </row>
    <row r="944" spans="1:10" s="110" customFormat="1" ht="25.5">
      <c r="A944" s="139">
        <f t="shared" si="51"/>
        <v>660</v>
      </c>
      <c r="B944" s="140">
        <v>4292123</v>
      </c>
      <c r="C944" s="141" t="s">
        <v>345</v>
      </c>
      <c r="D944" s="140" t="s">
        <v>327</v>
      </c>
      <c r="E944" s="140">
        <v>0</v>
      </c>
      <c r="F944" s="140">
        <v>10</v>
      </c>
      <c r="G944" s="140">
        <v>10</v>
      </c>
      <c r="H944" s="140">
        <v>25191719</v>
      </c>
      <c r="I944" s="150"/>
      <c r="J944" s="150"/>
    </row>
    <row r="945" spans="1:18" ht="128.25" customHeight="1">
      <c r="A945" s="139">
        <f t="shared" si="51"/>
        <v>661</v>
      </c>
      <c r="B945" s="140">
        <v>42921</v>
      </c>
      <c r="C945" s="148" t="s">
        <v>339</v>
      </c>
      <c r="D945" s="140" t="s">
        <v>327</v>
      </c>
      <c r="E945" s="140">
        <v>0</v>
      </c>
      <c r="F945" s="140">
        <v>10</v>
      </c>
      <c r="G945" s="140">
        <v>10</v>
      </c>
      <c r="H945" s="140">
        <v>25191719</v>
      </c>
      <c r="I945" s="150"/>
      <c r="J945" s="150"/>
      <c r="K945" s="75"/>
      <c r="L945" s="75"/>
      <c r="M945" s="75"/>
      <c r="N945" s="75"/>
      <c r="O945" s="75"/>
      <c r="P945" s="75"/>
      <c r="Q945" s="75"/>
      <c r="R945" s="75"/>
    </row>
    <row r="946" spans="1:18" s="134" customFormat="1" ht="114.75">
      <c r="A946" s="139">
        <f t="shared" si="51"/>
        <v>662</v>
      </c>
      <c r="B946" s="140">
        <v>42921</v>
      </c>
      <c r="C946" s="148" t="s">
        <v>341</v>
      </c>
      <c r="D946" s="140" t="s">
        <v>327</v>
      </c>
      <c r="E946" s="140">
        <v>0</v>
      </c>
      <c r="F946" s="140">
        <v>10</v>
      </c>
      <c r="G946" s="140">
        <v>10</v>
      </c>
      <c r="H946" s="140">
        <v>25191719</v>
      </c>
      <c r="I946" s="150"/>
      <c r="J946" s="150"/>
    </row>
    <row r="947" spans="1:18" s="134" customFormat="1" ht="33.75" customHeight="1">
      <c r="A947" s="139">
        <f t="shared" si="51"/>
        <v>663</v>
      </c>
      <c r="B947" s="140">
        <v>4292101</v>
      </c>
      <c r="C947" s="148" t="s">
        <v>344</v>
      </c>
      <c r="D947" s="140" t="s">
        <v>327</v>
      </c>
      <c r="E947" s="140">
        <v>0</v>
      </c>
      <c r="F947" s="140">
        <v>20</v>
      </c>
      <c r="G947" s="140">
        <v>20</v>
      </c>
      <c r="H947" s="140">
        <v>27112001</v>
      </c>
      <c r="I947" s="150"/>
      <c r="J947" s="150"/>
    </row>
    <row r="948" spans="1:18" s="110" customFormat="1" ht="12.75">
      <c r="A948" s="73"/>
      <c r="B948" s="73"/>
      <c r="C948" s="73"/>
      <c r="D948" s="74"/>
      <c r="E948" s="74"/>
      <c r="F948" s="73"/>
      <c r="G948" s="75"/>
      <c r="H948" s="74"/>
      <c r="I948" s="75"/>
      <c r="J948" s="75"/>
    </row>
    <row r="949" spans="1:18" s="110" customFormat="1" ht="13.5">
      <c r="A949" s="574" t="s">
        <v>39</v>
      </c>
      <c r="B949" s="574"/>
      <c r="C949" s="574"/>
      <c r="D949" s="574" t="s">
        <v>40</v>
      </c>
      <c r="E949" s="574"/>
      <c r="F949" s="574"/>
      <c r="G949" s="574"/>
      <c r="H949" s="574" t="s">
        <v>26</v>
      </c>
      <c r="I949" s="574"/>
      <c r="J949" s="574"/>
    </row>
    <row r="950" spans="1:18" s="147" customFormat="1" ht="13.5">
      <c r="A950" s="574" t="s">
        <v>78</v>
      </c>
      <c r="B950" s="574"/>
      <c r="C950" s="574"/>
      <c r="D950" s="670" t="s">
        <v>79</v>
      </c>
      <c r="E950" s="670"/>
      <c r="F950" s="670"/>
      <c r="G950" s="670"/>
      <c r="H950" s="671">
        <v>2000000</v>
      </c>
      <c r="I950" s="672"/>
      <c r="J950" s="672"/>
    </row>
    <row r="951" spans="1:18" s="147" customFormat="1" ht="38.25">
      <c r="A951" s="139">
        <f>A947+1</f>
        <v>664</v>
      </c>
      <c r="B951" s="140">
        <v>4993003</v>
      </c>
      <c r="C951" s="141" t="s">
        <v>348</v>
      </c>
      <c r="D951" s="140" t="s">
        <v>327</v>
      </c>
      <c r="E951" s="140">
        <v>0</v>
      </c>
      <c r="F951" s="140">
        <v>5</v>
      </c>
      <c r="G951" s="140">
        <v>5</v>
      </c>
      <c r="H951" s="140">
        <v>60141204</v>
      </c>
      <c r="I951" s="150"/>
      <c r="J951" s="150"/>
    </row>
    <row r="952" spans="1:18" s="147" customFormat="1" ht="51">
      <c r="A952" s="139">
        <f>A951+1</f>
        <v>665</v>
      </c>
      <c r="B952" s="140">
        <v>4993002</v>
      </c>
      <c r="C952" s="148" t="s">
        <v>349</v>
      </c>
      <c r="D952" s="140" t="s">
        <v>327</v>
      </c>
      <c r="E952" s="140">
        <v>0</v>
      </c>
      <c r="F952" s="140">
        <v>5</v>
      </c>
      <c r="G952" s="140">
        <v>5</v>
      </c>
      <c r="H952" s="140">
        <v>60141204</v>
      </c>
      <c r="I952" s="150"/>
      <c r="J952" s="150"/>
    </row>
    <row r="953" spans="1:18" s="147" customFormat="1" ht="12.75">
      <c r="A953" s="143"/>
      <c r="B953" s="144"/>
      <c r="C953" s="149"/>
      <c r="D953" s="144"/>
      <c r="E953" s="144"/>
      <c r="F953" s="144"/>
      <c r="G953" s="144"/>
      <c r="H953" s="144"/>
      <c r="I953" s="153"/>
      <c r="J953" s="153"/>
    </row>
    <row r="954" spans="1:18" s="134" customFormat="1" ht="12.75">
      <c r="A954" s="679" t="s">
        <v>296</v>
      </c>
      <c r="B954" s="679"/>
      <c r="C954" s="679"/>
      <c r="D954" s="679"/>
      <c r="E954" s="679"/>
      <c r="F954" s="679"/>
      <c r="G954" s="679"/>
      <c r="H954" s="679"/>
      <c r="I954" s="679"/>
      <c r="J954" s="679"/>
    </row>
    <row r="955" spans="1:18" s="134" customFormat="1" ht="12.75">
      <c r="A955" s="143"/>
      <c r="B955" s="144"/>
      <c r="C955" s="149"/>
      <c r="D955" s="144"/>
      <c r="E955" s="144"/>
      <c r="F955" s="144"/>
      <c r="G955" s="144"/>
      <c r="H955" s="144"/>
      <c r="I955" s="153"/>
      <c r="J955" s="153"/>
    </row>
    <row r="956" spans="1:18" s="110" customFormat="1" ht="12.75">
      <c r="A956" s="679" t="s">
        <v>293</v>
      </c>
      <c r="B956" s="679"/>
      <c r="C956" s="679"/>
      <c r="D956" s="679"/>
      <c r="E956" s="679"/>
      <c r="F956" s="679"/>
      <c r="G956" s="679"/>
      <c r="H956" s="679"/>
      <c r="I956" s="679"/>
      <c r="J956" s="679"/>
    </row>
    <row r="957" spans="1:18">
      <c r="A957" s="574" t="s">
        <v>39</v>
      </c>
      <c r="B957" s="574"/>
      <c r="C957" s="574"/>
      <c r="D957" s="574" t="s">
        <v>40</v>
      </c>
      <c r="E957" s="574"/>
      <c r="F957" s="574"/>
      <c r="G957" s="574"/>
      <c r="H957" s="574" t="s">
        <v>26</v>
      </c>
      <c r="I957" s="574"/>
      <c r="J957" s="574"/>
      <c r="K957" s="75"/>
      <c r="L957" s="75"/>
      <c r="M957" s="75"/>
      <c r="N957" s="75"/>
      <c r="O957" s="75"/>
      <c r="P957" s="75"/>
      <c r="Q957" s="75"/>
      <c r="R957" s="75"/>
    </row>
    <row r="958" spans="1:18" ht="37.5" customHeight="1">
      <c r="A958" s="574" t="s">
        <v>93</v>
      </c>
      <c r="B958" s="574"/>
      <c r="C958" s="574"/>
      <c r="D958" s="670" t="s">
        <v>335</v>
      </c>
      <c r="E958" s="670"/>
      <c r="F958" s="670"/>
      <c r="G958" s="670"/>
      <c r="H958" s="671">
        <v>500000</v>
      </c>
      <c r="I958" s="672"/>
      <c r="J958" s="672"/>
      <c r="K958" s="75"/>
      <c r="L958" s="75"/>
      <c r="M958" s="75"/>
      <c r="N958" s="75"/>
      <c r="O958" s="75"/>
      <c r="P958" s="75"/>
      <c r="Q958" s="75"/>
      <c r="R958" s="75"/>
    </row>
    <row r="959" spans="1:18" ht="25.5">
      <c r="A959" s="139">
        <f>A952+1</f>
        <v>666</v>
      </c>
      <c r="B959" s="140">
        <v>3791001</v>
      </c>
      <c r="C959" s="141" t="s">
        <v>336</v>
      </c>
      <c r="D959" s="140" t="s">
        <v>327</v>
      </c>
      <c r="E959" s="140">
        <v>0</v>
      </c>
      <c r="F959" s="140">
        <v>1</v>
      </c>
      <c r="G959" s="140">
        <v>1</v>
      </c>
      <c r="H959" s="140">
        <v>11101502</v>
      </c>
      <c r="I959" s="142">
        <v>234504</v>
      </c>
      <c r="J959" s="150"/>
      <c r="K959" s="75"/>
      <c r="L959" s="75"/>
      <c r="M959" s="75"/>
      <c r="N959" s="75"/>
      <c r="O959" s="75"/>
      <c r="P959" s="75"/>
      <c r="Q959" s="75"/>
      <c r="R959" s="75"/>
    </row>
    <row r="960" spans="1:18" ht="15" customHeight="1">
      <c r="A960" s="73"/>
      <c r="B960" s="73"/>
      <c r="C960" s="73"/>
      <c r="D960" s="74"/>
      <c r="E960" s="74"/>
      <c r="F960" s="73"/>
      <c r="G960" s="75"/>
      <c r="H960" s="74"/>
      <c r="I960" s="75"/>
      <c r="J960" s="75"/>
      <c r="K960" s="75"/>
      <c r="L960" s="75"/>
      <c r="M960" s="75"/>
      <c r="N960" s="75"/>
      <c r="O960" s="75"/>
      <c r="P960" s="75"/>
      <c r="Q960" s="75"/>
      <c r="R960" s="75"/>
    </row>
    <row r="961" spans="1:18">
      <c r="A961" s="563" t="s">
        <v>324</v>
      </c>
      <c r="B961" s="563"/>
      <c r="C961" s="563"/>
      <c r="D961" s="563"/>
      <c r="E961" s="563"/>
      <c r="F961" s="563"/>
      <c r="G961" s="563"/>
      <c r="H961" s="563"/>
      <c r="I961" s="563"/>
      <c r="J961" s="563"/>
      <c r="K961" s="75"/>
      <c r="L961" s="75"/>
      <c r="M961" s="75"/>
      <c r="N961" s="75"/>
      <c r="O961" s="75"/>
      <c r="P961" s="75"/>
      <c r="Q961" s="75"/>
      <c r="R961" s="75"/>
    </row>
    <row r="962" spans="1:18">
      <c r="A962" s="96"/>
      <c r="B962" s="96"/>
      <c r="C962" s="96"/>
      <c r="D962" s="97"/>
      <c r="E962" s="97"/>
      <c r="F962" s="96"/>
      <c r="G962" s="98"/>
      <c r="H962" s="98"/>
      <c r="I962" s="98"/>
      <c r="J962" s="98"/>
      <c r="K962" s="75"/>
      <c r="L962" s="75"/>
      <c r="M962" s="75"/>
      <c r="N962" s="75"/>
      <c r="O962" s="75"/>
      <c r="P962" s="75"/>
      <c r="Q962" s="75"/>
      <c r="R962" s="75"/>
    </row>
    <row r="963" spans="1:18">
      <c r="A963" s="564" t="s">
        <v>325</v>
      </c>
      <c r="B963" s="564"/>
      <c r="C963" s="564"/>
      <c r="D963" s="564"/>
      <c r="E963" s="564"/>
      <c r="F963" s="564"/>
      <c r="G963" s="564"/>
      <c r="H963" s="564"/>
      <c r="I963" s="564"/>
      <c r="J963" s="564"/>
      <c r="K963" s="75"/>
      <c r="L963" s="75"/>
      <c r="M963" s="75"/>
      <c r="N963" s="75"/>
      <c r="O963" s="75"/>
      <c r="P963" s="75"/>
      <c r="Q963" s="75"/>
      <c r="R963" s="75"/>
    </row>
    <row r="964" spans="1:18">
      <c r="A964" s="100"/>
      <c r="B964" s="100"/>
      <c r="C964" s="100"/>
      <c r="D964" s="100"/>
      <c r="E964" s="100"/>
      <c r="F964" s="100"/>
      <c r="G964" s="100"/>
      <c r="H964" s="100"/>
      <c r="I964" s="100"/>
      <c r="J964" s="92"/>
      <c r="K964" s="75"/>
      <c r="L964" s="75"/>
      <c r="M964" s="75"/>
      <c r="N964" s="75"/>
      <c r="O964" s="75"/>
      <c r="P964" s="75"/>
      <c r="Q964" s="75"/>
      <c r="R964" s="75"/>
    </row>
    <row r="965" spans="1:18" ht="42.75" customHeight="1">
      <c r="A965" s="574" t="s">
        <v>39</v>
      </c>
      <c r="B965" s="574"/>
      <c r="C965" s="574"/>
      <c r="D965" s="574" t="s">
        <v>40</v>
      </c>
      <c r="E965" s="574"/>
      <c r="F965" s="574"/>
      <c r="G965" s="574"/>
      <c r="H965" s="574" t="s">
        <v>26</v>
      </c>
      <c r="I965" s="574"/>
      <c r="J965" s="574"/>
      <c r="K965" s="75"/>
      <c r="L965" s="75"/>
      <c r="M965" s="75"/>
      <c r="N965" s="75"/>
      <c r="O965" s="75"/>
      <c r="P965" s="75"/>
      <c r="Q965" s="75"/>
      <c r="R965" s="75"/>
    </row>
    <row r="966" spans="1:18">
      <c r="A966" s="574" t="s">
        <v>275</v>
      </c>
      <c r="B966" s="574"/>
      <c r="C966" s="574"/>
      <c r="D966" s="670" t="s">
        <v>274</v>
      </c>
      <c r="E966" s="670"/>
      <c r="F966" s="670"/>
      <c r="G966" s="670"/>
      <c r="H966" s="671">
        <v>10000000</v>
      </c>
      <c r="I966" s="672"/>
      <c r="J966" s="672"/>
      <c r="K966" s="75"/>
      <c r="L966" s="75"/>
      <c r="M966" s="75"/>
      <c r="N966" s="75"/>
      <c r="O966" s="75"/>
      <c r="P966" s="75"/>
      <c r="Q966" s="75"/>
      <c r="R966" s="75"/>
    </row>
    <row r="967" spans="1:18" ht="40.5">
      <c r="A967" s="37" t="s">
        <v>41</v>
      </c>
      <c r="B967" s="54" t="s">
        <v>42</v>
      </c>
      <c r="C967" s="54" t="s">
        <v>43</v>
      </c>
      <c r="D967" s="54" t="s">
        <v>44</v>
      </c>
      <c r="E967" s="54" t="s">
        <v>45</v>
      </c>
      <c r="F967" s="54" t="s">
        <v>46</v>
      </c>
      <c r="G967" s="54" t="s">
        <v>47</v>
      </c>
      <c r="H967" s="54" t="s">
        <v>48</v>
      </c>
      <c r="I967" s="54" t="s">
        <v>49</v>
      </c>
      <c r="J967" s="54" t="s">
        <v>50</v>
      </c>
      <c r="K967" s="75"/>
      <c r="L967" s="75"/>
      <c r="M967" s="75"/>
      <c r="N967" s="75"/>
      <c r="O967" s="75"/>
      <c r="P967" s="75"/>
      <c r="Q967" s="75"/>
      <c r="R967" s="75"/>
    </row>
    <row r="968" spans="1:18">
      <c r="A968" s="139">
        <f>A959+1</f>
        <v>667</v>
      </c>
      <c r="B968" s="140">
        <v>4412303</v>
      </c>
      <c r="C968" s="141" t="s">
        <v>488</v>
      </c>
      <c r="D968" s="140" t="s">
        <v>327</v>
      </c>
      <c r="E968" s="140">
        <v>0</v>
      </c>
      <c r="F968" s="140">
        <v>5</v>
      </c>
      <c r="G968" s="140">
        <v>5</v>
      </c>
      <c r="H968" s="140">
        <v>27112006</v>
      </c>
      <c r="I968" s="150"/>
      <c r="J968" s="150"/>
      <c r="K968" s="75"/>
      <c r="L968" s="75"/>
      <c r="M968" s="75"/>
      <c r="N968" s="75"/>
      <c r="O968" s="75"/>
      <c r="P968" s="75"/>
      <c r="Q968" s="75"/>
      <c r="R968" s="75"/>
    </row>
    <row r="969" spans="1:18" ht="15" customHeight="1">
      <c r="A969" s="73"/>
      <c r="B969" s="73"/>
      <c r="C969" s="73"/>
      <c r="D969" s="74"/>
      <c r="E969" s="74"/>
      <c r="F969" s="73"/>
      <c r="G969" s="75"/>
      <c r="H969" s="74"/>
      <c r="I969" s="75"/>
      <c r="J969" s="75"/>
      <c r="K969" s="75"/>
      <c r="L969" s="75"/>
      <c r="M969" s="75"/>
      <c r="N969" s="75"/>
      <c r="O969" s="75"/>
      <c r="P969" s="75"/>
      <c r="Q969" s="75"/>
      <c r="R969" s="75"/>
    </row>
    <row r="970" spans="1:18">
      <c r="A970" s="563" t="s">
        <v>324</v>
      </c>
      <c r="B970" s="563"/>
      <c r="C970" s="563"/>
      <c r="D970" s="563"/>
      <c r="E970" s="563"/>
      <c r="F970" s="563"/>
      <c r="G970" s="563"/>
      <c r="H970" s="563"/>
      <c r="I970" s="563"/>
      <c r="J970" s="563"/>
      <c r="K970" s="75"/>
      <c r="L970" s="75"/>
      <c r="M970" s="75"/>
      <c r="N970" s="75"/>
      <c r="O970" s="75"/>
      <c r="P970" s="75"/>
      <c r="Q970" s="75"/>
      <c r="R970" s="75"/>
    </row>
    <row r="971" spans="1:18">
      <c r="A971" s="96"/>
      <c r="B971" s="96"/>
      <c r="C971" s="96"/>
      <c r="D971" s="97"/>
      <c r="E971" s="97"/>
      <c r="F971" s="96"/>
      <c r="G971" s="98"/>
      <c r="H971" s="98"/>
      <c r="I971" s="98"/>
      <c r="J971" s="98"/>
      <c r="K971" s="75"/>
      <c r="L971" s="75"/>
      <c r="M971" s="75"/>
      <c r="N971" s="75"/>
      <c r="O971" s="75"/>
      <c r="P971" s="75"/>
      <c r="Q971" s="75"/>
      <c r="R971" s="75"/>
    </row>
    <row r="972" spans="1:18">
      <c r="A972" s="564" t="s">
        <v>325</v>
      </c>
      <c r="B972" s="564"/>
      <c r="C972" s="564"/>
      <c r="D972" s="564"/>
      <c r="E972" s="564"/>
      <c r="F972" s="564"/>
      <c r="G972" s="564"/>
      <c r="H972" s="564"/>
      <c r="I972" s="564"/>
      <c r="J972" s="564"/>
      <c r="K972" s="75"/>
      <c r="L972" s="75"/>
      <c r="M972" s="75"/>
      <c r="N972" s="75"/>
      <c r="O972" s="75"/>
      <c r="P972" s="75"/>
      <c r="Q972" s="75"/>
      <c r="R972" s="75"/>
    </row>
    <row r="973" spans="1:18">
      <c r="A973" s="100"/>
      <c r="B973" s="100"/>
      <c r="C973" s="100"/>
      <c r="D973" s="100"/>
      <c r="E973" s="100"/>
      <c r="F973" s="100"/>
      <c r="G973" s="100"/>
      <c r="H973" s="100"/>
      <c r="I973" s="100"/>
      <c r="J973" s="92"/>
      <c r="K973" s="75"/>
      <c r="L973" s="75"/>
      <c r="M973" s="75"/>
      <c r="N973" s="75"/>
      <c r="O973" s="75"/>
      <c r="P973" s="75"/>
      <c r="Q973" s="75"/>
      <c r="R973" s="75"/>
    </row>
    <row r="974" spans="1:18">
      <c r="A974" s="574" t="s">
        <v>39</v>
      </c>
      <c r="B974" s="574"/>
      <c r="C974" s="574"/>
      <c r="D974" s="574" t="s">
        <v>40</v>
      </c>
      <c r="E974" s="574"/>
      <c r="F974" s="574"/>
      <c r="G974" s="574"/>
      <c r="H974" s="574" t="s">
        <v>26</v>
      </c>
      <c r="I974" s="574"/>
      <c r="J974" s="574"/>
      <c r="K974" s="75"/>
      <c r="L974" s="75"/>
      <c r="M974" s="75"/>
      <c r="N974" s="75"/>
      <c r="O974" s="75"/>
      <c r="P974" s="75"/>
      <c r="Q974" s="75"/>
      <c r="R974" s="75"/>
    </row>
    <row r="975" spans="1:18" ht="42.75" customHeight="1">
      <c r="A975" s="574" t="s">
        <v>277</v>
      </c>
      <c r="B975" s="574"/>
      <c r="C975" s="574"/>
      <c r="D975" s="670" t="s">
        <v>276</v>
      </c>
      <c r="E975" s="670"/>
      <c r="F975" s="670"/>
      <c r="G975" s="670"/>
      <c r="H975" s="671">
        <v>35000000</v>
      </c>
      <c r="I975" s="672"/>
      <c r="J975" s="672"/>
      <c r="K975" s="75"/>
      <c r="L975" s="75"/>
      <c r="M975" s="75"/>
      <c r="N975" s="75"/>
      <c r="O975" s="75"/>
      <c r="P975" s="75"/>
      <c r="Q975" s="75"/>
      <c r="R975" s="75"/>
    </row>
    <row r="976" spans="1:18" ht="40.5">
      <c r="A976" s="37" t="s">
        <v>41</v>
      </c>
      <c r="B976" s="54" t="s">
        <v>42</v>
      </c>
      <c r="C976" s="54" t="s">
        <v>43</v>
      </c>
      <c r="D976" s="54" t="s">
        <v>44</v>
      </c>
      <c r="E976" s="54" t="s">
        <v>45</v>
      </c>
      <c r="F976" s="54" t="s">
        <v>46</v>
      </c>
      <c r="G976" s="54" t="s">
        <v>47</v>
      </c>
      <c r="H976" s="54" t="s">
        <v>48</v>
      </c>
      <c r="I976" s="54" t="s">
        <v>49</v>
      </c>
      <c r="J976" s="54" t="s">
        <v>50</v>
      </c>
      <c r="K976" s="75"/>
      <c r="L976" s="75"/>
      <c r="M976" s="75"/>
      <c r="N976" s="75"/>
      <c r="O976" s="75"/>
      <c r="P976" s="75"/>
      <c r="Q976" s="75"/>
      <c r="R976" s="75"/>
    </row>
    <row r="977" spans="1:18" ht="87" customHeight="1">
      <c r="A977" s="139">
        <f>A968+1</f>
        <v>668</v>
      </c>
      <c r="B977" s="140">
        <v>4523001</v>
      </c>
      <c r="C977" s="148" t="s">
        <v>352</v>
      </c>
      <c r="D977" s="140" t="s">
        <v>327</v>
      </c>
      <c r="E977" s="140">
        <v>0</v>
      </c>
      <c r="F977" s="140">
        <v>10</v>
      </c>
      <c r="G977" s="140">
        <v>10</v>
      </c>
      <c r="H977" s="140">
        <v>43211500</v>
      </c>
      <c r="I977" s="150"/>
      <c r="J977" s="150"/>
      <c r="K977" s="75"/>
      <c r="L977" s="75"/>
      <c r="M977" s="75"/>
      <c r="N977" s="75"/>
      <c r="O977" s="75"/>
      <c r="P977" s="75"/>
      <c r="Q977" s="75"/>
      <c r="R977" s="75"/>
    </row>
    <row r="978" spans="1:18">
      <c r="A978" s="73"/>
      <c r="B978" s="73"/>
      <c r="C978" s="73"/>
      <c r="D978" s="74"/>
      <c r="E978" s="74"/>
      <c r="F978" s="73"/>
      <c r="G978" s="75"/>
      <c r="H978" s="74"/>
      <c r="I978" s="75"/>
      <c r="J978" s="75"/>
      <c r="K978" s="75"/>
      <c r="L978" s="75"/>
      <c r="M978" s="75"/>
      <c r="N978" s="75"/>
      <c r="O978" s="75"/>
      <c r="P978" s="75"/>
      <c r="Q978" s="75"/>
      <c r="R978" s="75"/>
    </row>
    <row r="979" spans="1:18">
      <c r="A979" s="574" t="s">
        <v>39</v>
      </c>
      <c r="B979" s="574"/>
      <c r="C979" s="574"/>
      <c r="D979" s="574" t="s">
        <v>40</v>
      </c>
      <c r="E979" s="574"/>
      <c r="F979" s="574"/>
      <c r="G979" s="574"/>
      <c r="H979" s="574" t="s">
        <v>26</v>
      </c>
      <c r="I979" s="574"/>
      <c r="J979" s="574"/>
      <c r="K979" s="75"/>
      <c r="L979" s="75"/>
      <c r="M979" s="75"/>
      <c r="N979" s="75"/>
      <c r="O979" s="75"/>
      <c r="P979" s="75"/>
      <c r="Q979" s="75"/>
      <c r="R979" s="75"/>
    </row>
    <row r="980" spans="1:18" ht="33" customHeight="1">
      <c r="A980" s="574" t="s">
        <v>280</v>
      </c>
      <c r="B980" s="574"/>
      <c r="C980" s="574"/>
      <c r="D980" s="670" t="s">
        <v>279</v>
      </c>
      <c r="E980" s="670"/>
      <c r="F980" s="670"/>
      <c r="G980" s="670"/>
      <c r="H980" s="671">
        <v>15000000</v>
      </c>
      <c r="I980" s="672"/>
      <c r="J980" s="672"/>
      <c r="K980" s="75"/>
      <c r="L980" s="75"/>
      <c r="M980" s="75"/>
      <c r="N980" s="75"/>
      <c r="O980" s="75"/>
      <c r="P980" s="75"/>
      <c r="Q980" s="75"/>
      <c r="R980" s="75"/>
    </row>
    <row r="981" spans="1:18" ht="40.5">
      <c r="A981" s="37" t="s">
        <v>41</v>
      </c>
      <c r="B981" s="54" t="s">
        <v>42</v>
      </c>
      <c r="C981" s="54" t="s">
        <v>43</v>
      </c>
      <c r="D981" s="54" t="s">
        <v>44</v>
      </c>
      <c r="E981" s="54" t="s">
        <v>45</v>
      </c>
      <c r="F981" s="54" t="s">
        <v>46</v>
      </c>
      <c r="G981" s="54" t="s">
        <v>47</v>
      </c>
      <c r="H981" s="54" t="s">
        <v>48</v>
      </c>
      <c r="I981" s="54" t="s">
        <v>49</v>
      </c>
      <c r="J981" s="54" t="s">
        <v>50</v>
      </c>
      <c r="K981" s="75"/>
      <c r="L981" s="75"/>
      <c r="M981" s="75"/>
      <c r="N981" s="75"/>
      <c r="O981" s="75"/>
      <c r="P981" s="75"/>
      <c r="Q981" s="75"/>
      <c r="R981" s="75"/>
    </row>
    <row r="982" spans="1:18" ht="38.25">
      <c r="A982" s="139">
        <f>A977+1</f>
        <v>669</v>
      </c>
      <c r="B982" s="140">
        <v>47811</v>
      </c>
      <c r="C982" s="148" t="s">
        <v>350</v>
      </c>
      <c r="D982" s="140" t="s">
        <v>327</v>
      </c>
      <c r="E982" s="140">
        <v>0</v>
      </c>
      <c r="F982" s="140">
        <v>10</v>
      </c>
      <c r="G982" s="140">
        <v>10</v>
      </c>
      <c r="H982" s="140">
        <v>81112501</v>
      </c>
      <c r="I982" s="150"/>
      <c r="J982" s="150"/>
      <c r="K982" s="75"/>
      <c r="L982" s="75"/>
      <c r="M982" s="75"/>
      <c r="N982" s="75"/>
      <c r="O982" s="75"/>
      <c r="P982" s="75"/>
      <c r="Q982" s="75"/>
      <c r="R982" s="75"/>
    </row>
    <row r="983" spans="1:18" ht="36" customHeight="1">
      <c r="A983" s="139">
        <f>A982+1</f>
        <v>670</v>
      </c>
      <c r="B983" s="140">
        <v>47821</v>
      </c>
      <c r="C983" s="148" t="s">
        <v>351</v>
      </c>
      <c r="D983" s="140" t="s">
        <v>327</v>
      </c>
      <c r="E983" s="140">
        <v>0</v>
      </c>
      <c r="F983" s="140">
        <v>10</v>
      </c>
      <c r="G983" s="140">
        <v>10</v>
      </c>
      <c r="H983" s="140">
        <v>81112501</v>
      </c>
      <c r="I983" s="150"/>
      <c r="J983" s="150"/>
      <c r="K983" s="75"/>
      <c r="L983" s="75"/>
      <c r="M983" s="75"/>
      <c r="N983" s="75"/>
      <c r="O983" s="75"/>
      <c r="P983" s="75"/>
      <c r="Q983" s="75"/>
      <c r="R983" s="75"/>
    </row>
    <row r="984" spans="1:18">
      <c r="A984" s="73"/>
      <c r="B984" s="73"/>
      <c r="C984" s="73"/>
      <c r="D984" s="74"/>
      <c r="E984" s="74"/>
      <c r="F984" s="73"/>
      <c r="G984" s="75"/>
      <c r="H984" s="74"/>
      <c r="I984" s="75"/>
      <c r="J984" s="75"/>
      <c r="K984" s="75"/>
      <c r="L984" s="75"/>
      <c r="M984" s="75"/>
      <c r="N984" s="75"/>
      <c r="O984" s="75"/>
      <c r="P984" s="75"/>
      <c r="Q984" s="75"/>
      <c r="R984" s="75"/>
    </row>
    <row r="985" spans="1:18">
      <c r="A985" s="574" t="s">
        <v>39</v>
      </c>
      <c r="B985" s="574"/>
      <c r="C985" s="574"/>
      <c r="D985" s="574" t="s">
        <v>40</v>
      </c>
      <c r="E985" s="574"/>
      <c r="F985" s="574"/>
      <c r="G985" s="574"/>
      <c r="H985" s="574" t="s">
        <v>26</v>
      </c>
      <c r="I985" s="574"/>
      <c r="J985" s="574"/>
      <c r="K985" s="75"/>
      <c r="L985" s="75"/>
      <c r="M985" s="75"/>
      <c r="N985" s="75"/>
      <c r="O985" s="75"/>
      <c r="P985" s="75"/>
      <c r="Q985" s="75"/>
      <c r="R985" s="75"/>
    </row>
    <row r="986" spans="1:18" ht="35.25" customHeight="1">
      <c r="A986" s="574" t="s">
        <v>277</v>
      </c>
      <c r="B986" s="574"/>
      <c r="C986" s="574"/>
      <c r="D986" s="670" t="s">
        <v>276</v>
      </c>
      <c r="E986" s="670"/>
      <c r="F986" s="670"/>
      <c r="G986" s="670"/>
      <c r="H986" s="671">
        <v>15000000</v>
      </c>
      <c r="I986" s="672"/>
      <c r="J986" s="672"/>
      <c r="K986" s="75"/>
      <c r="L986" s="75"/>
      <c r="M986" s="75"/>
      <c r="N986" s="75"/>
      <c r="O986" s="75"/>
      <c r="P986" s="75"/>
      <c r="Q986" s="75"/>
      <c r="R986" s="75"/>
    </row>
    <row r="987" spans="1:18" ht="54.75" customHeight="1">
      <c r="A987" s="37" t="s">
        <v>41</v>
      </c>
      <c r="B987" s="54" t="s">
        <v>42</v>
      </c>
      <c r="C987" s="54" t="s">
        <v>43</v>
      </c>
      <c r="D987" s="54" t="s">
        <v>44</v>
      </c>
      <c r="E987" s="54" t="s">
        <v>45</v>
      </c>
      <c r="F987" s="54" t="s">
        <v>46</v>
      </c>
      <c r="G987" s="54" t="s">
        <v>47</v>
      </c>
      <c r="H987" s="54" t="s">
        <v>48</v>
      </c>
      <c r="I987" s="54" t="s">
        <v>49</v>
      </c>
      <c r="J987" s="54" t="s">
        <v>50</v>
      </c>
      <c r="K987" s="75"/>
      <c r="L987" s="75"/>
      <c r="M987" s="75"/>
      <c r="N987" s="75"/>
      <c r="O987" s="75"/>
      <c r="P987" s="75"/>
      <c r="Q987" s="75"/>
      <c r="R987" s="75"/>
    </row>
    <row r="988" spans="1:18" ht="82.5" customHeight="1">
      <c r="A988" s="139">
        <f>A983+1</f>
        <v>671</v>
      </c>
      <c r="B988" s="140">
        <v>4526601</v>
      </c>
      <c r="C988" s="148" t="s">
        <v>354</v>
      </c>
      <c r="D988" s="140" t="s">
        <v>327</v>
      </c>
      <c r="E988" s="140">
        <v>0</v>
      </c>
      <c r="F988" s="140">
        <v>2</v>
      </c>
      <c r="G988" s="140">
        <v>2</v>
      </c>
      <c r="H988" s="140">
        <v>43212100</v>
      </c>
      <c r="I988" s="150"/>
      <c r="J988" s="150"/>
      <c r="K988" s="75"/>
      <c r="L988" s="75"/>
      <c r="M988" s="75"/>
      <c r="N988" s="75"/>
      <c r="O988" s="75"/>
      <c r="P988" s="75"/>
      <c r="Q988" s="75"/>
      <c r="R988" s="75"/>
    </row>
    <row r="989" spans="1:18" ht="95.25" customHeight="1">
      <c r="A989" s="139">
        <f>A988+1</f>
        <v>672</v>
      </c>
      <c r="B989" s="140">
        <v>4526601</v>
      </c>
      <c r="C989" s="148" t="s">
        <v>353</v>
      </c>
      <c r="D989" s="140" t="s">
        <v>327</v>
      </c>
      <c r="E989" s="140">
        <v>0</v>
      </c>
      <c r="F989" s="140">
        <v>3</v>
      </c>
      <c r="G989" s="140">
        <v>3</v>
      </c>
      <c r="H989" s="140">
        <v>43212100</v>
      </c>
      <c r="I989" s="150"/>
      <c r="J989" s="150"/>
      <c r="K989" s="75"/>
      <c r="L989" s="75"/>
      <c r="M989" s="75"/>
      <c r="N989" s="75"/>
      <c r="O989" s="75"/>
      <c r="P989" s="75"/>
      <c r="Q989" s="75"/>
      <c r="R989" s="75"/>
    </row>
    <row r="990" spans="1:18" ht="67.5" customHeight="1">
      <c r="A990" s="139">
        <f>A989+1</f>
        <v>673</v>
      </c>
      <c r="B990" s="140">
        <v>45263</v>
      </c>
      <c r="C990" s="148" t="s">
        <v>486</v>
      </c>
      <c r="D990" s="140" t="s">
        <v>327</v>
      </c>
      <c r="E990" s="140">
        <v>0</v>
      </c>
      <c r="F990" s="140">
        <v>1</v>
      </c>
      <c r="G990" s="140">
        <v>1</v>
      </c>
      <c r="H990" s="140">
        <v>43212100</v>
      </c>
      <c r="I990" s="150"/>
      <c r="J990" s="150"/>
      <c r="K990" s="75"/>
      <c r="L990" s="75"/>
      <c r="M990" s="75"/>
      <c r="N990" s="75"/>
      <c r="O990" s="75"/>
      <c r="P990" s="75"/>
      <c r="Q990" s="75"/>
      <c r="R990" s="75"/>
    </row>
    <row r="991" spans="1:18">
      <c r="A991" s="73"/>
      <c r="B991" s="73"/>
      <c r="C991" s="73"/>
      <c r="D991" s="74"/>
      <c r="E991" s="74"/>
      <c r="F991" s="73"/>
      <c r="G991" s="75"/>
      <c r="H991" s="74"/>
      <c r="I991" s="75"/>
      <c r="J991" s="75"/>
      <c r="K991" s="75"/>
      <c r="L991" s="75"/>
      <c r="M991" s="75"/>
      <c r="N991" s="75"/>
      <c r="O991" s="75"/>
      <c r="P991" s="75"/>
      <c r="Q991" s="75"/>
      <c r="R991" s="75"/>
    </row>
    <row r="992" spans="1:18">
      <c r="A992" s="574" t="s">
        <v>39</v>
      </c>
      <c r="B992" s="574"/>
      <c r="C992" s="574"/>
      <c r="D992" s="574" t="s">
        <v>40</v>
      </c>
      <c r="E992" s="574"/>
      <c r="F992" s="574"/>
      <c r="G992" s="574"/>
      <c r="H992" s="574" t="s">
        <v>26</v>
      </c>
      <c r="I992" s="574"/>
      <c r="J992" s="574"/>
      <c r="K992" s="75"/>
      <c r="L992" s="75"/>
      <c r="M992" s="75"/>
      <c r="N992" s="75"/>
      <c r="O992" s="75"/>
      <c r="P992" s="75"/>
      <c r="Q992" s="75"/>
      <c r="R992" s="75"/>
    </row>
    <row r="993" spans="1:18" ht="40.5" customHeight="1">
      <c r="A993" s="574" t="s">
        <v>277</v>
      </c>
      <c r="B993" s="574"/>
      <c r="C993" s="574"/>
      <c r="D993" s="670" t="s">
        <v>276</v>
      </c>
      <c r="E993" s="670"/>
      <c r="F993" s="670"/>
      <c r="G993" s="670"/>
      <c r="H993" s="671">
        <v>7000000</v>
      </c>
      <c r="I993" s="672"/>
      <c r="J993" s="672"/>
      <c r="K993" s="75"/>
      <c r="L993" s="75"/>
      <c r="M993" s="75"/>
      <c r="N993" s="75"/>
      <c r="O993" s="75"/>
      <c r="P993" s="75"/>
      <c r="Q993" s="75"/>
      <c r="R993" s="75"/>
    </row>
    <row r="994" spans="1:18" ht="40.5">
      <c r="A994" s="37" t="s">
        <v>41</v>
      </c>
      <c r="B994" s="54" t="s">
        <v>42</v>
      </c>
      <c r="C994" s="54" t="s">
        <v>43</v>
      </c>
      <c r="D994" s="54" t="s">
        <v>44</v>
      </c>
      <c r="E994" s="54" t="s">
        <v>45</v>
      </c>
      <c r="F994" s="54" t="s">
        <v>46</v>
      </c>
      <c r="G994" s="54" t="s">
        <v>47</v>
      </c>
      <c r="H994" s="54" t="s">
        <v>48</v>
      </c>
      <c r="I994" s="54" t="s">
        <v>49</v>
      </c>
      <c r="J994" s="54" t="s">
        <v>50</v>
      </c>
      <c r="K994" s="75"/>
      <c r="L994" s="75"/>
      <c r="M994" s="75"/>
      <c r="N994" s="75"/>
      <c r="O994" s="75"/>
      <c r="P994" s="75"/>
      <c r="Q994" s="75"/>
      <c r="R994" s="75"/>
    </row>
    <row r="995" spans="1:18" ht="102">
      <c r="A995" s="139">
        <f>A990+1</f>
        <v>674</v>
      </c>
      <c r="B995" s="140">
        <v>45262</v>
      </c>
      <c r="C995" s="148" t="s">
        <v>358</v>
      </c>
      <c r="D995" s="140" t="s">
        <v>327</v>
      </c>
      <c r="E995" s="140">
        <v>0</v>
      </c>
      <c r="F995" s="140">
        <v>2</v>
      </c>
      <c r="G995" s="140">
        <v>2</v>
      </c>
      <c r="H995" s="140">
        <v>43211711</v>
      </c>
      <c r="I995" s="150"/>
      <c r="J995" s="150"/>
      <c r="K995" s="75"/>
      <c r="L995" s="75"/>
      <c r="M995" s="75"/>
      <c r="N995" s="75"/>
      <c r="O995" s="75"/>
      <c r="P995" s="75"/>
      <c r="Q995" s="75"/>
      <c r="R995" s="75"/>
    </row>
    <row r="996" spans="1:18" ht="15" customHeight="1">
      <c r="A996" s="73"/>
      <c r="B996" s="73"/>
      <c r="C996" s="73"/>
      <c r="D996" s="74"/>
      <c r="E996" s="74"/>
      <c r="F996" s="73"/>
      <c r="G996" s="75"/>
      <c r="H996" s="74"/>
      <c r="I996" s="75"/>
      <c r="J996" s="75"/>
      <c r="K996" s="75"/>
      <c r="L996" s="75"/>
      <c r="M996" s="75"/>
      <c r="N996" s="75"/>
      <c r="O996" s="75"/>
      <c r="P996" s="75"/>
      <c r="Q996" s="75"/>
      <c r="R996" s="75"/>
    </row>
    <row r="997" spans="1:18">
      <c r="A997" s="563" t="s">
        <v>319</v>
      </c>
      <c r="B997" s="563"/>
      <c r="C997" s="563"/>
      <c r="D997" s="563"/>
      <c r="E997" s="563"/>
      <c r="F997" s="563"/>
      <c r="G997" s="563"/>
      <c r="H997" s="563"/>
      <c r="I997" s="563"/>
      <c r="J997" s="563"/>
      <c r="K997" s="75"/>
      <c r="L997" s="75"/>
      <c r="M997" s="75"/>
      <c r="N997" s="75"/>
      <c r="O997" s="75"/>
      <c r="P997" s="75"/>
      <c r="Q997" s="75"/>
      <c r="R997" s="75"/>
    </row>
    <row r="998" spans="1:18">
      <c r="A998" s="96"/>
      <c r="B998" s="96"/>
      <c r="C998" s="96"/>
      <c r="D998" s="97"/>
      <c r="E998" s="97"/>
      <c r="F998" s="96"/>
      <c r="G998" s="98"/>
      <c r="H998" s="98"/>
      <c r="I998" s="98"/>
      <c r="J998" s="98"/>
      <c r="K998" s="75"/>
      <c r="L998" s="75"/>
      <c r="M998" s="75"/>
      <c r="N998" s="75"/>
      <c r="O998" s="75"/>
      <c r="P998" s="75"/>
      <c r="Q998" s="75"/>
      <c r="R998" s="75"/>
    </row>
    <row r="999" spans="1:18">
      <c r="A999" s="564" t="s">
        <v>320</v>
      </c>
      <c r="B999" s="564"/>
      <c r="C999" s="564"/>
      <c r="D999" s="564"/>
      <c r="E999" s="564"/>
      <c r="F999" s="564"/>
      <c r="G999" s="564"/>
      <c r="H999" s="564"/>
      <c r="I999" s="564"/>
      <c r="J999" s="564"/>
      <c r="K999" s="75"/>
      <c r="L999" s="75"/>
      <c r="M999" s="75"/>
      <c r="N999" s="75"/>
      <c r="O999" s="75"/>
      <c r="P999" s="75"/>
      <c r="Q999" s="75"/>
      <c r="R999" s="75"/>
    </row>
    <row r="1000" spans="1:18">
      <c r="A1000" s="73"/>
      <c r="B1000" s="73"/>
      <c r="C1000" s="73"/>
      <c r="D1000" s="74"/>
      <c r="E1000" s="74"/>
      <c r="F1000" s="73"/>
      <c r="G1000" s="75"/>
      <c r="H1000" s="74"/>
      <c r="I1000" s="75"/>
      <c r="J1000" s="75"/>
      <c r="K1000" s="75"/>
      <c r="L1000" s="75"/>
      <c r="M1000" s="75"/>
      <c r="N1000" s="75"/>
      <c r="O1000" s="75"/>
      <c r="P1000" s="75"/>
      <c r="Q1000" s="75"/>
      <c r="R1000" s="75"/>
    </row>
    <row r="1001" spans="1:18">
      <c r="A1001" s="574" t="s">
        <v>39</v>
      </c>
      <c r="B1001" s="574"/>
      <c r="C1001" s="574"/>
      <c r="D1001" s="574" t="s">
        <v>40</v>
      </c>
      <c r="E1001" s="574"/>
      <c r="F1001" s="574"/>
      <c r="G1001" s="574"/>
      <c r="H1001" s="574" t="s">
        <v>26</v>
      </c>
      <c r="I1001" s="574"/>
      <c r="J1001" s="574"/>
      <c r="K1001" s="75"/>
      <c r="L1001" s="75"/>
      <c r="M1001" s="75"/>
      <c r="N1001" s="75"/>
      <c r="O1001" s="75"/>
      <c r="P1001" s="75"/>
      <c r="Q1001" s="75"/>
      <c r="R1001" s="75"/>
    </row>
    <row r="1002" spans="1:18" ht="53.25" customHeight="1">
      <c r="A1002" s="574" t="s">
        <v>80</v>
      </c>
      <c r="B1002" s="574"/>
      <c r="C1002" s="574"/>
      <c r="D1002" s="670" t="s">
        <v>81</v>
      </c>
      <c r="E1002" s="670"/>
      <c r="F1002" s="670"/>
      <c r="G1002" s="670"/>
      <c r="H1002" s="671">
        <v>8000000</v>
      </c>
      <c r="I1002" s="672"/>
      <c r="J1002" s="672"/>
      <c r="K1002" s="75"/>
      <c r="L1002" s="75"/>
      <c r="M1002" s="75"/>
      <c r="N1002" s="75"/>
      <c r="O1002" s="75"/>
      <c r="P1002" s="75"/>
      <c r="Q1002" s="75"/>
      <c r="R1002" s="75"/>
    </row>
    <row r="1003" spans="1:18" ht="40.5">
      <c r="A1003" s="37" t="s">
        <v>41</v>
      </c>
      <c r="B1003" s="54" t="s">
        <v>42</v>
      </c>
      <c r="C1003" s="54" t="s">
        <v>43</v>
      </c>
      <c r="D1003" s="54" t="s">
        <v>44</v>
      </c>
      <c r="E1003" s="54" t="s">
        <v>45</v>
      </c>
      <c r="F1003" s="54" t="s">
        <v>46</v>
      </c>
      <c r="G1003" s="54" t="s">
        <v>47</v>
      </c>
      <c r="H1003" s="54" t="s">
        <v>48</v>
      </c>
      <c r="I1003" s="54" t="s">
        <v>49</v>
      </c>
      <c r="J1003" s="54" t="s">
        <v>50</v>
      </c>
      <c r="K1003" s="75"/>
      <c r="L1003" s="75"/>
      <c r="M1003" s="75"/>
      <c r="N1003" s="75"/>
      <c r="O1003" s="75"/>
      <c r="P1003" s="75"/>
      <c r="Q1003" s="75"/>
      <c r="R1003" s="75"/>
    </row>
    <row r="1004" spans="1:18" ht="114.75">
      <c r="A1004" s="139">
        <f>A995+1</f>
        <v>675</v>
      </c>
      <c r="B1004" s="140">
        <v>8713000</v>
      </c>
      <c r="C1004" s="148" t="s">
        <v>355</v>
      </c>
      <c r="D1004" s="140" t="s">
        <v>327</v>
      </c>
      <c r="E1004" s="140">
        <v>0</v>
      </c>
      <c r="F1004" s="140">
        <v>1</v>
      </c>
      <c r="G1004" s="140">
        <v>1</v>
      </c>
      <c r="H1004" s="140">
        <v>72154066</v>
      </c>
      <c r="I1004" s="150"/>
      <c r="J1004" s="150"/>
      <c r="K1004" s="75"/>
      <c r="L1004" s="75"/>
      <c r="M1004" s="75"/>
      <c r="N1004" s="75"/>
      <c r="O1004" s="75"/>
      <c r="P1004" s="75"/>
      <c r="Q1004" s="75"/>
      <c r="R1004" s="75"/>
    </row>
    <row r="1005" spans="1:18" ht="15" customHeight="1">
      <c r="A1005" s="73"/>
      <c r="B1005" s="73"/>
      <c r="C1005" s="73"/>
      <c r="D1005" s="74"/>
      <c r="E1005" s="74"/>
      <c r="F1005" s="73"/>
      <c r="G1005" s="75"/>
      <c r="H1005" s="74"/>
      <c r="I1005" s="75"/>
      <c r="J1005" s="75"/>
      <c r="K1005" s="75"/>
      <c r="L1005" s="75"/>
      <c r="M1005" s="75"/>
      <c r="N1005" s="75"/>
      <c r="O1005" s="75"/>
      <c r="P1005" s="75"/>
      <c r="Q1005" s="75"/>
      <c r="R1005" s="75"/>
    </row>
    <row r="1006" spans="1:18" s="66" customFormat="1">
      <c r="A1006" s="563" t="s">
        <v>296</v>
      </c>
      <c r="B1006" s="563"/>
      <c r="C1006" s="563"/>
      <c r="D1006" s="563"/>
      <c r="E1006" s="563"/>
      <c r="F1006" s="563"/>
      <c r="G1006" s="563"/>
      <c r="H1006" s="563"/>
      <c r="I1006" s="563"/>
      <c r="J1006" s="563"/>
      <c r="K1006" s="98"/>
      <c r="L1006" s="98"/>
      <c r="M1006" s="98"/>
      <c r="N1006" s="98"/>
      <c r="O1006" s="98"/>
      <c r="P1006" s="98"/>
      <c r="Q1006" s="98"/>
      <c r="R1006" s="98"/>
    </row>
    <row r="1007" spans="1:18" s="66" customFormat="1">
      <c r="A1007" s="96"/>
      <c r="B1007" s="96"/>
      <c r="C1007" s="96"/>
      <c r="D1007" s="97"/>
      <c r="E1007" s="97"/>
      <c r="F1007" s="96"/>
      <c r="G1007" s="98"/>
      <c r="H1007" s="98"/>
      <c r="I1007" s="98"/>
      <c r="J1007" s="98"/>
      <c r="K1007" s="98"/>
      <c r="L1007" s="98"/>
      <c r="M1007" s="98"/>
      <c r="N1007" s="98"/>
      <c r="O1007" s="98"/>
      <c r="P1007" s="98"/>
      <c r="Q1007" s="98"/>
      <c r="R1007" s="98"/>
    </row>
    <row r="1008" spans="1:18" s="66" customFormat="1">
      <c r="A1008" s="564" t="s">
        <v>293</v>
      </c>
      <c r="B1008" s="564"/>
      <c r="C1008" s="564"/>
      <c r="D1008" s="564"/>
      <c r="E1008" s="564"/>
      <c r="F1008" s="564"/>
      <c r="G1008" s="564"/>
      <c r="H1008" s="564"/>
      <c r="I1008" s="564"/>
      <c r="J1008" s="564"/>
      <c r="K1008" s="98"/>
      <c r="L1008" s="98"/>
      <c r="M1008" s="98"/>
      <c r="N1008" s="98"/>
      <c r="O1008" s="98"/>
      <c r="P1008" s="98"/>
      <c r="Q1008" s="98"/>
      <c r="R1008" s="98"/>
    </row>
    <row r="1009" spans="1:18" s="66" customFormat="1">
      <c r="A1009" s="96"/>
      <c r="B1009" s="96"/>
      <c r="C1009" s="96"/>
      <c r="D1009" s="97"/>
      <c r="E1009" s="97"/>
      <c r="F1009" s="96"/>
      <c r="G1009" s="98"/>
      <c r="H1009" s="97"/>
      <c r="I1009" s="98"/>
      <c r="J1009" s="98"/>
      <c r="K1009" s="98"/>
      <c r="L1009" s="98"/>
      <c r="M1009" s="98"/>
      <c r="N1009" s="98"/>
      <c r="O1009" s="98"/>
      <c r="P1009" s="98"/>
      <c r="Q1009" s="98"/>
      <c r="R1009" s="98"/>
    </row>
    <row r="1010" spans="1:18" s="66" customFormat="1">
      <c r="A1010" s="574" t="s">
        <v>39</v>
      </c>
      <c r="B1010" s="574"/>
      <c r="C1010" s="574"/>
      <c r="D1010" s="574" t="s">
        <v>40</v>
      </c>
      <c r="E1010" s="574"/>
      <c r="F1010" s="574"/>
      <c r="G1010" s="574"/>
      <c r="H1010" s="574" t="s">
        <v>26</v>
      </c>
      <c r="I1010" s="574"/>
      <c r="J1010" s="574"/>
      <c r="K1010" s="98"/>
      <c r="L1010" s="98"/>
      <c r="M1010" s="98"/>
      <c r="N1010" s="98"/>
      <c r="O1010" s="98"/>
      <c r="P1010" s="98"/>
      <c r="Q1010" s="98"/>
      <c r="R1010" s="98"/>
    </row>
    <row r="1011" spans="1:18" s="66" customFormat="1" ht="49.5" customHeight="1">
      <c r="A1011" s="574" t="s">
        <v>92</v>
      </c>
      <c r="B1011" s="574"/>
      <c r="C1011" s="574"/>
      <c r="D1011" s="670" t="s">
        <v>97</v>
      </c>
      <c r="E1011" s="670"/>
      <c r="F1011" s="670"/>
      <c r="G1011" s="670"/>
      <c r="H1011" s="671">
        <v>30000000</v>
      </c>
      <c r="I1011" s="672"/>
      <c r="J1011" s="672"/>
      <c r="K1011" s="98"/>
      <c r="L1011" s="98"/>
      <c r="M1011" s="98"/>
      <c r="N1011" s="98"/>
      <c r="O1011" s="98"/>
      <c r="P1011" s="98"/>
      <c r="Q1011" s="98"/>
      <c r="R1011" s="98"/>
    </row>
    <row r="1012" spans="1:18" s="66" customFormat="1" ht="40.5">
      <c r="A1012" s="103" t="s">
        <v>41</v>
      </c>
      <c r="B1012" s="104" t="s">
        <v>42</v>
      </c>
      <c r="C1012" s="104" t="s">
        <v>43</v>
      </c>
      <c r="D1012" s="104" t="s">
        <v>44</v>
      </c>
      <c r="E1012" s="104" t="s">
        <v>45</v>
      </c>
      <c r="F1012" s="104" t="s">
        <v>46</v>
      </c>
      <c r="G1012" s="104" t="s">
        <v>47</v>
      </c>
      <c r="H1012" s="104" t="s">
        <v>48</v>
      </c>
      <c r="I1012" s="104" t="s">
        <v>49</v>
      </c>
      <c r="J1012" s="104" t="s">
        <v>50</v>
      </c>
      <c r="K1012" s="98"/>
      <c r="L1012" s="98"/>
      <c r="M1012" s="98"/>
      <c r="N1012" s="98"/>
      <c r="O1012" s="98"/>
      <c r="P1012" s="98"/>
      <c r="Q1012" s="98"/>
      <c r="R1012" s="98"/>
    </row>
    <row r="1013" spans="1:18" s="66" customFormat="1" ht="25.5">
      <c r="A1013" s="108">
        <f>A1004+1</f>
        <v>676</v>
      </c>
      <c r="B1013" s="109">
        <v>3527012</v>
      </c>
      <c r="C1013" s="195" t="s">
        <v>487</v>
      </c>
      <c r="D1013" s="109" t="s">
        <v>424</v>
      </c>
      <c r="E1013" s="109">
        <v>0</v>
      </c>
      <c r="F1013" s="109">
        <v>40</v>
      </c>
      <c r="G1013" s="109">
        <f>F1013</f>
        <v>40</v>
      </c>
      <c r="H1013" s="109">
        <v>42311511</v>
      </c>
      <c r="I1013" s="196"/>
      <c r="J1013" s="196"/>
      <c r="K1013" s="98"/>
      <c r="L1013" s="98"/>
      <c r="M1013" s="98"/>
      <c r="N1013" s="98"/>
      <c r="O1013" s="98"/>
      <c r="P1013" s="98"/>
      <c r="Q1013" s="98"/>
      <c r="R1013" s="98"/>
    </row>
    <row r="1014" spans="1:18" s="66" customFormat="1">
      <c r="A1014" s="108">
        <f>A1013+1</f>
        <v>677</v>
      </c>
      <c r="B1014" s="109">
        <v>3527011</v>
      </c>
      <c r="C1014" s="195" t="s">
        <v>457</v>
      </c>
      <c r="D1014" s="109" t="s">
        <v>32</v>
      </c>
      <c r="E1014" s="109">
        <v>0</v>
      </c>
      <c r="F1014" s="109">
        <v>200</v>
      </c>
      <c r="G1014" s="109">
        <f t="shared" ref="G1014:G1037" si="52">F1014</f>
        <v>200</v>
      </c>
      <c r="H1014" s="109">
        <v>42311605</v>
      </c>
      <c r="I1014" s="196"/>
      <c r="J1014" s="196"/>
      <c r="K1014" s="98"/>
      <c r="L1014" s="98"/>
      <c r="M1014" s="98"/>
      <c r="N1014" s="98"/>
      <c r="O1014" s="98"/>
      <c r="P1014" s="98"/>
      <c r="Q1014" s="98"/>
      <c r="R1014" s="98"/>
    </row>
    <row r="1015" spans="1:18" s="66" customFormat="1">
      <c r="A1015" s="108">
        <f t="shared" ref="A1015:A1040" si="53">A1014+1</f>
        <v>678</v>
      </c>
      <c r="B1015" s="109">
        <v>4817199</v>
      </c>
      <c r="C1015" s="195" t="s">
        <v>425</v>
      </c>
      <c r="D1015" s="109" t="s">
        <v>327</v>
      </c>
      <c r="E1015" s="109">
        <v>0</v>
      </c>
      <c r="F1015" s="109">
        <v>40</v>
      </c>
      <c r="G1015" s="109">
        <f t="shared" si="52"/>
        <v>40</v>
      </c>
      <c r="H1015" s="109">
        <v>41104104</v>
      </c>
      <c r="I1015" s="196"/>
      <c r="J1015" s="196"/>
      <c r="K1015" s="98"/>
      <c r="L1015" s="98"/>
      <c r="M1015" s="98"/>
      <c r="N1015" s="98"/>
      <c r="O1015" s="98"/>
      <c r="P1015" s="98"/>
      <c r="Q1015" s="98"/>
      <c r="R1015" s="98"/>
    </row>
    <row r="1016" spans="1:18" s="66" customFormat="1">
      <c r="A1016" s="108">
        <f t="shared" si="53"/>
        <v>679</v>
      </c>
      <c r="B1016" s="109">
        <v>4815007</v>
      </c>
      <c r="C1016" s="195" t="s">
        <v>426</v>
      </c>
      <c r="D1016" s="109" t="s">
        <v>424</v>
      </c>
      <c r="E1016" s="109">
        <v>0</v>
      </c>
      <c r="F1016" s="109">
        <v>8</v>
      </c>
      <c r="G1016" s="109">
        <f t="shared" si="52"/>
        <v>8</v>
      </c>
      <c r="H1016" s="109">
        <v>51000000</v>
      </c>
      <c r="I1016" s="196"/>
      <c r="J1016" s="196"/>
      <c r="K1016" s="98"/>
      <c r="L1016" s="98"/>
      <c r="M1016" s="98"/>
      <c r="N1016" s="98"/>
      <c r="O1016" s="98"/>
      <c r="P1016" s="98"/>
      <c r="Q1016" s="98"/>
      <c r="R1016" s="98"/>
    </row>
    <row r="1017" spans="1:18" s="66" customFormat="1">
      <c r="A1017" s="108">
        <f t="shared" si="53"/>
        <v>680</v>
      </c>
      <c r="B1017" s="109">
        <v>3414062</v>
      </c>
      <c r="C1017" s="195" t="s">
        <v>455</v>
      </c>
      <c r="D1017" s="109" t="s">
        <v>327</v>
      </c>
      <c r="E1017" s="109">
        <v>0</v>
      </c>
      <c r="F1017" s="109">
        <v>200</v>
      </c>
      <c r="G1017" s="109">
        <f t="shared" si="52"/>
        <v>200</v>
      </c>
      <c r="H1017" s="109">
        <v>51121900</v>
      </c>
      <c r="I1017" s="196"/>
      <c r="J1017" s="196"/>
      <c r="K1017" s="98"/>
      <c r="L1017" s="98"/>
      <c r="M1017" s="98"/>
      <c r="N1017" s="98"/>
      <c r="O1017" s="98"/>
      <c r="P1017" s="98"/>
      <c r="Q1017" s="98"/>
      <c r="R1017" s="98"/>
    </row>
    <row r="1018" spans="1:18" s="66" customFormat="1">
      <c r="A1018" s="108">
        <f t="shared" si="53"/>
        <v>681</v>
      </c>
      <c r="B1018" s="109">
        <v>4815001</v>
      </c>
      <c r="C1018" s="195" t="s">
        <v>427</v>
      </c>
      <c r="D1018" s="109" t="s">
        <v>327</v>
      </c>
      <c r="E1018" s="109">
        <v>0</v>
      </c>
      <c r="F1018" s="109">
        <v>200</v>
      </c>
      <c r="G1018" s="109">
        <f t="shared" si="52"/>
        <v>200</v>
      </c>
      <c r="H1018" s="109">
        <v>41122004</v>
      </c>
      <c r="I1018" s="196"/>
      <c r="J1018" s="196"/>
      <c r="K1018" s="98"/>
      <c r="L1018" s="98"/>
      <c r="M1018" s="98"/>
      <c r="N1018" s="98"/>
      <c r="O1018" s="98"/>
      <c r="P1018" s="98"/>
      <c r="Q1018" s="98"/>
      <c r="R1018" s="98"/>
    </row>
    <row r="1019" spans="1:18" s="66" customFormat="1">
      <c r="A1019" s="108">
        <f t="shared" si="53"/>
        <v>682</v>
      </c>
      <c r="B1019" s="109">
        <v>4815001</v>
      </c>
      <c r="C1019" s="195" t="s">
        <v>428</v>
      </c>
      <c r="D1019" s="109" t="s">
        <v>327</v>
      </c>
      <c r="E1019" s="109">
        <v>0</v>
      </c>
      <c r="F1019" s="109">
        <v>200</v>
      </c>
      <c r="G1019" s="109">
        <f t="shared" si="52"/>
        <v>200</v>
      </c>
      <c r="H1019" s="109">
        <v>41122004</v>
      </c>
      <c r="I1019" s="196"/>
      <c r="J1019" s="196"/>
      <c r="K1019" s="98"/>
      <c r="L1019" s="98"/>
      <c r="M1019" s="98"/>
      <c r="N1019" s="98"/>
      <c r="O1019" s="98"/>
      <c r="P1019" s="98"/>
      <c r="Q1019" s="98"/>
      <c r="R1019" s="98"/>
    </row>
    <row r="1020" spans="1:18" s="66" customFormat="1">
      <c r="A1020" s="108">
        <f t="shared" si="53"/>
        <v>683</v>
      </c>
      <c r="B1020" s="109">
        <v>4815001</v>
      </c>
      <c r="C1020" s="195" t="s">
        <v>456</v>
      </c>
      <c r="D1020" s="109" t="s">
        <v>327</v>
      </c>
      <c r="E1020" s="109">
        <v>0</v>
      </c>
      <c r="F1020" s="109">
        <v>200</v>
      </c>
      <c r="G1020" s="109">
        <f t="shared" si="52"/>
        <v>200</v>
      </c>
      <c r="H1020" s="109">
        <v>41122004</v>
      </c>
      <c r="I1020" s="196"/>
      <c r="J1020" s="196"/>
      <c r="K1020" s="98"/>
      <c r="L1020" s="98"/>
      <c r="M1020" s="98"/>
      <c r="N1020" s="98"/>
      <c r="O1020" s="98"/>
      <c r="P1020" s="98"/>
      <c r="Q1020" s="98"/>
      <c r="R1020" s="98"/>
    </row>
    <row r="1021" spans="1:18" s="66" customFormat="1">
      <c r="A1021" s="108">
        <f t="shared" si="53"/>
        <v>684</v>
      </c>
      <c r="B1021" s="109">
        <v>4815005</v>
      </c>
      <c r="C1021" s="195" t="s">
        <v>429</v>
      </c>
      <c r="D1021" s="109" t="s">
        <v>327</v>
      </c>
      <c r="E1021" s="109">
        <v>0</v>
      </c>
      <c r="F1021" s="109">
        <v>200</v>
      </c>
      <c r="G1021" s="109">
        <f t="shared" si="52"/>
        <v>200</v>
      </c>
      <c r="H1021" s="109">
        <v>41122004</v>
      </c>
      <c r="I1021" s="196"/>
      <c r="J1021" s="196"/>
      <c r="K1021" s="98"/>
      <c r="L1021" s="98"/>
      <c r="M1021" s="98"/>
      <c r="N1021" s="98"/>
      <c r="O1021" s="98"/>
      <c r="P1021" s="98"/>
      <c r="Q1021" s="98"/>
      <c r="R1021" s="98"/>
    </row>
    <row r="1022" spans="1:18" s="66" customFormat="1">
      <c r="A1022" s="108">
        <f t="shared" si="53"/>
        <v>685</v>
      </c>
      <c r="B1022" s="109">
        <v>4815005</v>
      </c>
      <c r="C1022" s="195" t="s">
        <v>430</v>
      </c>
      <c r="D1022" s="109" t="s">
        <v>327</v>
      </c>
      <c r="E1022" s="109">
        <v>0</v>
      </c>
      <c r="F1022" s="109">
        <v>200</v>
      </c>
      <c r="G1022" s="109">
        <f t="shared" si="52"/>
        <v>200</v>
      </c>
      <c r="H1022" s="109">
        <v>41122004</v>
      </c>
      <c r="I1022" s="196"/>
      <c r="J1022" s="196"/>
      <c r="K1022" s="98"/>
      <c r="L1022" s="98"/>
      <c r="M1022" s="98"/>
      <c r="N1022" s="98"/>
      <c r="O1022" s="98"/>
      <c r="P1022" s="98"/>
      <c r="Q1022" s="98"/>
      <c r="R1022" s="98"/>
    </row>
    <row r="1023" spans="1:18" s="66" customFormat="1">
      <c r="A1023" s="108">
        <f t="shared" si="53"/>
        <v>686</v>
      </c>
      <c r="B1023" s="109">
        <v>3844019</v>
      </c>
      <c r="C1023" s="195" t="s">
        <v>431</v>
      </c>
      <c r="D1023" s="109" t="s">
        <v>327</v>
      </c>
      <c r="E1023" s="109">
        <v>0</v>
      </c>
      <c r="F1023" s="109">
        <v>80</v>
      </c>
      <c r="G1023" s="109">
        <f t="shared" si="52"/>
        <v>80</v>
      </c>
      <c r="H1023" s="109">
        <v>42311500</v>
      </c>
      <c r="I1023" s="196"/>
      <c r="J1023" s="196"/>
      <c r="K1023" s="98"/>
      <c r="L1023" s="98"/>
      <c r="M1023" s="98"/>
      <c r="N1023" s="98"/>
      <c r="O1023" s="98"/>
      <c r="P1023" s="98"/>
      <c r="Q1023" s="98"/>
      <c r="R1023" s="98"/>
    </row>
    <row r="1024" spans="1:18" s="66" customFormat="1">
      <c r="A1024" s="108">
        <f t="shared" si="53"/>
        <v>687</v>
      </c>
      <c r="B1024" s="109">
        <v>4817199</v>
      </c>
      <c r="C1024" s="195" t="s">
        <v>432</v>
      </c>
      <c r="D1024" s="109" t="s">
        <v>327</v>
      </c>
      <c r="E1024" s="109">
        <v>0</v>
      </c>
      <c r="F1024" s="109">
        <v>40</v>
      </c>
      <c r="G1024" s="109">
        <f t="shared" si="52"/>
        <v>40</v>
      </c>
      <c r="H1024" s="109">
        <v>42321723</v>
      </c>
      <c r="I1024" s="196"/>
      <c r="J1024" s="196"/>
      <c r="K1024" s="98"/>
      <c r="L1024" s="98"/>
      <c r="M1024" s="98"/>
      <c r="N1024" s="98"/>
      <c r="O1024" s="98"/>
      <c r="P1024" s="98"/>
      <c r="Q1024" s="98"/>
      <c r="R1024" s="98"/>
    </row>
    <row r="1025" spans="1:18" s="66" customFormat="1">
      <c r="A1025" s="108">
        <f t="shared" si="53"/>
        <v>688</v>
      </c>
      <c r="B1025" s="109">
        <v>3527015</v>
      </c>
      <c r="C1025" s="195" t="s">
        <v>454</v>
      </c>
      <c r="D1025" s="109" t="s">
        <v>327</v>
      </c>
      <c r="E1025" s="109">
        <v>0</v>
      </c>
      <c r="F1025" s="109">
        <v>80</v>
      </c>
      <c r="G1025" s="109">
        <f t="shared" si="52"/>
        <v>80</v>
      </c>
      <c r="H1025" s="109">
        <v>31201523</v>
      </c>
      <c r="I1025" s="196"/>
      <c r="J1025" s="196"/>
      <c r="K1025" s="98"/>
      <c r="L1025" s="98"/>
      <c r="M1025" s="98"/>
      <c r="N1025" s="98"/>
      <c r="O1025" s="98"/>
      <c r="P1025" s="98"/>
      <c r="Q1025" s="98"/>
      <c r="R1025" s="98"/>
    </row>
    <row r="1026" spans="1:18" s="66" customFormat="1" ht="25.5">
      <c r="A1026" s="108">
        <f t="shared" si="53"/>
        <v>689</v>
      </c>
      <c r="B1026" s="109">
        <v>3522008</v>
      </c>
      <c r="C1026" s="195" t="s">
        <v>445</v>
      </c>
      <c r="D1026" s="109" t="s">
        <v>327</v>
      </c>
      <c r="E1026" s="109">
        <v>0</v>
      </c>
      <c r="F1026" s="109">
        <v>200</v>
      </c>
      <c r="G1026" s="109">
        <f t="shared" si="52"/>
        <v>200</v>
      </c>
      <c r="H1026" s="109">
        <v>51000000</v>
      </c>
      <c r="I1026" s="196"/>
      <c r="J1026" s="196"/>
      <c r="K1026" s="98"/>
      <c r="L1026" s="98"/>
      <c r="M1026" s="98"/>
      <c r="N1026" s="98"/>
      <c r="O1026" s="98"/>
      <c r="P1026" s="98"/>
      <c r="Q1026" s="98"/>
      <c r="R1026" s="98"/>
    </row>
    <row r="1027" spans="1:18" s="66" customFormat="1">
      <c r="A1027" s="108">
        <f t="shared" si="53"/>
        <v>690</v>
      </c>
      <c r="B1027" s="109">
        <v>3527007</v>
      </c>
      <c r="C1027" s="195" t="s">
        <v>458</v>
      </c>
      <c r="D1027" s="109" t="s">
        <v>327</v>
      </c>
      <c r="E1027" s="109">
        <v>0</v>
      </c>
      <c r="F1027" s="109">
        <v>40</v>
      </c>
      <c r="G1027" s="109">
        <f t="shared" si="52"/>
        <v>40</v>
      </c>
      <c r="H1027" s="109">
        <v>51000000</v>
      </c>
      <c r="I1027" s="196"/>
      <c r="J1027" s="196"/>
      <c r="K1027" s="98"/>
      <c r="L1027" s="98"/>
      <c r="M1027" s="98"/>
      <c r="N1027" s="98"/>
      <c r="O1027" s="98"/>
      <c r="P1027" s="98"/>
      <c r="Q1027" s="98"/>
      <c r="R1027" s="98"/>
    </row>
    <row r="1028" spans="1:18" s="66" customFormat="1">
      <c r="A1028" s="108">
        <f t="shared" si="53"/>
        <v>691</v>
      </c>
      <c r="B1028" s="109">
        <v>3525099</v>
      </c>
      <c r="C1028" s="195" t="s">
        <v>451</v>
      </c>
      <c r="D1028" s="109" t="s">
        <v>327</v>
      </c>
      <c r="E1028" s="109">
        <v>0</v>
      </c>
      <c r="F1028" s="109">
        <v>200</v>
      </c>
      <c r="G1028" s="109">
        <f t="shared" si="52"/>
        <v>200</v>
      </c>
      <c r="H1028" s="109">
        <v>51000000</v>
      </c>
      <c r="I1028" s="196"/>
      <c r="J1028" s="196"/>
      <c r="K1028" s="98"/>
      <c r="L1028" s="98"/>
      <c r="M1028" s="98"/>
      <c r="N1028" s="98"/>
      <c r="O1028" s="98"/>
      <c r="P1028" s="98"/>
      <c r="Q1028" s="98"/>
      <c r="R1028" s="98"/>
    </row>
    <row r="1029" spans="1:18" s="66" customFormat="1" ht="25.5">
      <c r="A1029" s="108">
        <f t="shared" si="53"/>
        <v>692</v>
      </c>
      <c r="B1029" s="109">
        <v>3525099</v>
      </c>
      <c r="C1029" s="195" t="s">
        <v>444</v>
      </c>
      <c r="D1029" s="109" t="s">
        <v>327</v>
      </c>
      <c r="E1029" s="109">
        <v>0</v>
      </c>
      <c r="F1029" s="109">
        <v>200</v>
      </c>
      <c r="G1029" s="109">
        <f t="shared" si="52"/>
        <v>200</v>
      </c>
      <c r="H1029" s="109">
        <v>51000000</v>
      </c>
      <c r="I1029" s="196"/>
      <c r="J1029" s="196"/>
      <c r="K1029" s="98"/>
      <c r="L1029" s="98"/>
      <c r="M1029" s="98"/>
      <c r="N1029" s="98"/>
      <c r="O1029" s="98"/>
      <c r="P1029" s="98"/>
      <c r="Q1029" s="98"/>
      <c r="R1029" s="98"/>
    </row>
    <row r="1030" spans="1:18" s="66" customFormat="1">
      <c r="A1030" s="108">
        <f t="shared" si="53"/>
        <v>693</v>
      </c>
      <c r="B1030" s="109">
        <v>3523008</v>
      </c>
      <c r="C1030" s="195" t="s">
        <v>446</v>
      </c>
      <c r="D1030" s="109" t="s">
        <v>327</v>
      </c>
      <c r="E1030" s="109">
        <v>0</v>
      </c>
      <c r="F1030" s="109">
        <v>400</v>
      </c>
      <c r="G1030" s="109">
        <f t="shared" si="52"/>
        <v>400</v>
      </c>
      <c r="H1030" s="109">
        <v>51000000</v>
      </c>
      <c r="I1030" s="196"/>
      <c r="J1030" s="196"/>
      <c r="K1030" s="98"/>
      <c r="L1030" s="98"/>
      <c r="M1030" s="98"/>
      <c r="N1030" s="98"/>
      <c r="O1030" s="98"/>
      <c r="P1030" s="98"/>
      <c r="Q1030" s="98"/>
      <c r="R1030" s="98"/>
    </row>
    <row r="1031" spans="1:18" s="66" customFormat="1">
      <c r="A1031" s="108">
        <f t="shared" si="53"/>
        <v>694</v>
      </c>
      <c r="B1031" s="109">
        <v>3525099</v>
      </c>
      <c r="C1031" s="195" t="s">
        <v>450</v>
      </c>
      <c r="D1031" s="109" t="s">
        <v>327</v>
      </c>
      <c r="E1031" s="109">
        <v>0</v>
      </c>
      <c r="F1031" s="109">
        <v>400</v>
      </c>
      <c r="G1031" s="109">
        <f t="shared" si="52"/>
        <v>400</v>
      </c>
      <c r="H1031" s="109">
        <v>51000000</v>
      </c>
      <c r="I1031" s="196"/>
      <c r="J1031" s="196"/>
      <c r="K1031" s="98"/>
      <c r="L1031" s="98"/>
      <c r="M1031" s="98"/>
      <c r="N1031" s="98"/>
      <c r="O1031" s="98"/>
      <c r="P1031" s="98"/>
      <c r="Q1031" s="98"/>
      <c r="R1031" s="98"/>
    </row>
    <row r="1032" spans="1:18" s="66" customFormat="1">
      <c r="A1032" s="108">
        <f t="shared" si="53"/>
        <v>695</v>
      </c>
      <c r="B1032" s="109">
        <v>3525099</v>
      </c>
      <c r="C1032" s="195" t="s">
        <v>459</v>
      </c>
      <c r="D1032" s="109" t="s">
        <v>327</v>
      </c>
      <c r="E1032" s="109">
        <v>0</v>
      </c>
      <c r="F1032" s="109">
        <v>200</v>
      </c>
      <c r="G1032" s="109">
        <f t="shared" si="52"/>
        <v>200</v>
      </c>
      <c r="H1032" s="109">
        <v>51000000</v>
      </c>
      <c r="I1032" s="196"/>
      <c r="J1032" s="196"/>
      <c r="K1032" s="98"/>
      <c r="L1032" s="98"/>
      <c r="M1032" s="98"/>
      <c r="N1032" s="98"/>
      <c r="O1032" s="98"/>
      <c r="P1032" s="98"/>
      <c r="Q1032" s="98"/>
      <c r="R1032" s="98"/>
    </row>
    <row r="1033" spans="1:18" s="66" customFormat="1">
      <c r="A1033" s="108">
        <f t="shared" si="53"/>
        <v>696</v>
      </c>
      <c r="B1033" s="109">
        <v>3525099</v>
      </c>
      <c r="C1033" s="195" t="s">
        <v>447</v>
      </c>
      <c r="D1033" s="109" t="s">
        <v>327</v>
      </c>
      <c r="E1033" s="109">
        <v>0</v>
      </c>
      <c r="F1033" s="109">
        <v>400</v>
      </c>
      <c r="G1033" s="109">
        <f t="shared" si="52"/>
        <v>400</v>
      </c>
      <c r="H1033" s="109">
        <v>51000000</v>
      </c>
      <c r="I1033" s="196"/>
      <c r="J1033" s="196"/>
      <c r="K1033" s="98"/>
      <c r="L1033" s="98"/>
      <c r="M1033" s="98"/>
      <c r="N1033" s="98"/>
      <c r="O1033" s="98"/>
      <c r="P1033" s="98"/>
      <c r="Q1033" s="98"/>
      <c r="R1033" s="98"/>
    </row>
    <row r="1034" spans="1:18" s="66" customFormat="1">
      <c r="A1034" s="108">
        <f t="shared" si="53"/>
        <v>697</v>
      </c>
      <c r="B1034" s="109">
        <v>3525099</v>
      </c>
      <c r="C1034" s="195" t="s">
        <v>433</v>
      </c>
      <c r="D1034" s="109" t="s">
        <v>327</v>
      </c>
      <c r="E1034" s="109">
        <v>0</v>
      </c>
      <c r="F1034" s="109">
        <v>80</v>
      </c>
      <c r="G1034" s="109">
        <f t="shared" si="52"/>
        <v>80</v>
      </c>
      <c r="H1034" s="109">
        <v>51000000</v>
      </c>
      <c r="I1034" s="196"/>
      <c r="J1034" s="196"/>
      <c r="K1034" s="98"/>
      <c r="L1034" s="98"/>
      <c r="M1034" s="98"/>
      <c r="N1034" s="98"/>
      <c r="O1034" s="98"/>
      <c r="P1034" s="98"/>
      <c r="Q1034" s="98"/>
      <c r="R1034" s="98"/>
    </row>
    <row r="1035" spans="1:18" s="66" customFormat="1">
      <c r="A1035" s="108">
        <f t="shared" si="53"/>
        <v>698</v>
      </c>
      <c r="B1035" s="109">
        <v>3525099</v>
      </c>
      <c r="C1035" s="195" t="s">
        <v>434</v>
      </c>
      <c r="D1035" s="109" t="s">
        <v>327</v>
      </c>
      <c r="E1035" s="109">
        <v>0</v>
      </c>
      <c r="F1035" s="109">
        <v>80</v>
      </c>
      <c r="G1035" s="109">
        <f t="shared" si="52"/>
        <v>80</v>
      </c>
      <c r="H1035" s="109">
        <v>51000000</v>
      </c>
      <c r="I1035" s="196"/>
      <c r="J1035" s="196"/>
      <c r="K1035" s="98"/>
      <c r="L1035" s="98"/>
      <c r="M1035" s="98"/>
      <c r="N1035" s="98"/>
      <c r="O1035" s="98"/>
      <c r="P1035" s="98"/>
      <c r="Q1035" s="98"/>
      <c r="R1035" s="98"/>
    </row>
    <row r="1036" spans="1:18" s="66" customFormat="1">
      <c r="A1036" s="108">
        <f t="shared" si="53"/>
        <v>699</v>
      </c>
      <c r="B1036" s="109">
        <v>3525099</v>
      </c>
      <c r="C1036" s="195" t="s">
        <v>448</v>
      </c>
      <c r="D1036" s="109" t="s">
        <v>327</v>
      </c>
      <c r="E1036" s="109">
        <v>0</v>
      </c>
      <c r="F1036" s="109">
        <v>400</v>
      </c>
      <c r="G1036" s="109">
        <f t="shared" si="52"/>
        <v>400</v>
      </c>
      <c r="H1036" s="109">
        <v>51000000</v>
      </c>
      <c r="I1036" s="196"/>
      <c r="J1036" s="196"/>
      <c r="K1036" s="98"/>
      <c r="L1036" s="98"/>
      <c r="M1036" s="98"/>
      <c r="N1036" s="98"/>
      <c r="O1036" s="98"/>
      <c r="P1036" s="98"/>
      <c r="Q1036" s="98"/>
      <c r="R1036" s="98"/>
    </row>
    <row r="1037" spans="1:18" s="66" customFormat="1">
      <c r="A1037" s="108">
        <f t="shared" si="53"/>
        <v>700</v>
      </c>
      <c r="B1037" s="109">
        <v>3525099</v>
      </c>
      <c r="C1037" s="195" t="s">
        <v>449</v>
      </c>
      <c r="D1037" s="109" t="s">
        <v>327</v>
      </c>
      <c r="E1037" s="109">
        <v>0</v>
      </c>
      <c r="F1037" s="109">
        <v>120</v>
      </c>
      <c r="G1037" s="109">
        <f t="shared" si="52"/>
        <v>120</v>
      </c>
      <c r="H1037" s="109">
        <v>51000000</v>
      </c>
      <c r="I1037" s="196"/>
      <c r="J1037" s="196"/>
      <c r="K1037" s="98"/>
      <c r="L1037" s="98"/>
      <c r="M1037" s="98"/>
      <c r="N1037" s="98"/>
      <c r="O1037" s="98"/>
      <c r="P1037" s="98"/>
      <c r="Q1037" s="98"/>
      <c r="R1037" s="98"/>
    </row>
    <row r="1038" spans="1:18" s="66" customFormat="1">
      <c r="A1038" s="108">
        <f t="shared" si="53"/>
        <v>701</v>
      </c>
      <c r="B1038" s="109">
        <v>3525099</v>
      </c>
      <c r="C1038" s="195" t="s">
        <v>452</v>
      </c>
      <c r="D1038" s="109" t="s">
        <v>327</v>
      </c>
      <c r="E1038" s="109">
        <v>0</v>
      </c>
      <c r="F1038" s="109">
        <v>200</v>
      </c>
      <c r="G1038" s="109">
        <f t="shared" ref="G1038:G1040" si="54">F1038</f>
        <v>200</v>
      </c>
      <c r="H1038" s="109">
        <v>51000000</v>
      </c>
      <c r="I1038" s="196"/>
      <c r="J1038" s="196"/>
      <c r="K1038" s="98"/>
      <c r="L1038" s="98"/>
      <c r="M1038" s="98"/>
      <c r="N1038" s="98"/>
      <c r="O1038" s="98"/>
      <c r="P1038" s="98"/>
      <c r="Q1038" s="98"/>
      <c r="R1038" s="98"/>
    </row>
    <row r="1039" spans="1:18" s="66" customFormat="1">
      <c r="A1039" s="108">
        <f t="shared" si="53"/>
        <v>702</v>
      </c>
      <c r="B1039" s="109">
        <v>3525099</v>
      </c>
      <c r="C1039" s="195" t="s">
        <v>460</v>
      </c>
      <c r="D1039" s="109" t="s">
        <v>304</v>
      </c>
      <c r="E1039" s="109">
        <v>0</v>
      </c>
      <c r="F1039" s="109">
        <v>200</v>
      </c>
      <c r="G1039" s="109">
        <f t="shared" si="54"/>
        <v>200</v>
      </c>
      <c r="H1039" s="109">
        <v>51000000</v>
      </c>
      <c r="I1039" s="196"/>
      <c r="J1039" s="196"/>
      <c r="K1039" s="98"/>
      <c r="L1039" s="98"/>
      <c r="M1039" s="98"/>
      <c r="N1039" s="98"/>
      <c r="O1039" s="98"/>
      <c r="P1039" s="98"/>
      <c r="Q1039" s="98"/>
      <c r="R1039" s="98"/>
    </row>
    <row r="1040" spans="1:18" s="66" customFormat="1">
      <c r="A1040" s="108">
        <f t="shared" si="53"/>
        <v>703</v>
      </c>
      <c r="B1040" s="109">
        <v>3525015</v>
      </c>
      <c r="C1040" s="195" t="s">
        <v>453</v>
      </c>
      <c r="D1040" s="109" t="s">
        <v>304</v>
      </c>
      <c r="E1040" s="109">
        <v>0</v>
      </c>
      <c r="F1040" s="109">
        <v>200</v>
      </c>
      <c r="G1040" s="109">
        <f t="shared" si="54"/>
        <v>200</v>
      </c>
      <c r="H1040" s="109">
        <v>51000000</v>
      </c>
      <c r="I1040" s="196"/>
      <c r="J1040" s="196"/>
      <c r="K1040" s="98"/>
      <c r="L1040" s="98"/>
      <c r="M1040" s="98"/>
      <c r="N1040" s="98"/>
      <c r="O1040" s="98"/>
      <c r="P1040" s="98"/>
      <c r="Q1040" s="98"/>
      <c r="R1040" s="98"/>
    </row>
    <row r="1041" spans="1:18" ht="15" customHeight="1">
      <c r="A1041" s="680"/>
      <c r="B1041" s="680"/>
      <c r="C1041" s="681"/>
      <c r="D1041" s="681"/>
      <c r="E1041" s="681"/>
      <c r="F1041" s="73"/>
      <c r="G1041" s="75"/>
      <c r="H1041" s="74"/>
      <c r="I1041" s="75"/>
      <c r="J1041" s="181">
        <f>SUM(J1013:J1037)</f>
        <v>0</v>
      </c>
      <c r="K1041" s="158">
        <f>H1011-J1041</f>
        <v>30000000</v>
      </c>
      <c r="L1041" s="75"/>
      <c r="M1041" s="75"/>
      <c r="N1041" s="75"/>
      <c r="O1041" s="75"/>
      <c r="P1041" s="75"/>
      <c r="Q1041" s="75"/>
      <c r="R1041" s="75"/>
    </row>
    <row r="1042" spans="1:18">
      <c r="A1042" s="563" t="s">
        <v>296</v>
      </c>
      <c r="B1042" s="563"/>
      <c r="C1042" s="563"/>
      <c r="D1042" s="563"/>
      <c r="E1042" s="563"/>
      <c r="F1042" s="563"/>
      <c r="G1042" s="563"/>
      <c r="H1042" s="563"/>
      <c r="I1042" s="563"/>
      <c r="J1042" s="563"/>
      <c r="K1042" s="75"/>
      <c r="L1042" s="75"/>
      <c r="M1042" s="75"/>
      <c r="N1042" s="75"/>
      <c r="O1042" s="75"/>
      <c r="P1042" s="75"/>
      <c r="Q1042" s="75"/>
      <c r="R1042" s="75"/>
    </row>
    <row r="1043" spans="1:18">
      <c r="A1043" s="96"/>
      <c r="B1043" s="96"/>
      <c r="C1043" s="96"/>
      <c r="D1043" s="97"/>
      <c r="E1043" s="97"/>
      <c r="F1043" s="96"/>
      <c r="G1043" s="98"/>
      <c r="H1043" s="98"/>
      <c r="I1043" s="98"/>
      <c r="J1043" s="98"/>
      <c r="K1043" s="75"/>
      <c r="L1043" s="75"/>
      <c r="M1043" s="75"/>
      <c r="N1043" s="75"/>
      <c r="O1043" s="75"/>
      <c r="P1043" s="75"/>
      <c r="Q1043" s="75"/>
      <c r="R1043" s="75"/>
    </row>
    <row r="1044" spans="1:18">
      <c r="A1044" s="564" t="s">
        <v>293</v>
      </c>
      <c r="B1044" s="564"/>
      <c r="C1044" s="564"/>
      <c r="D1044" s="564"/>
      <c r="E1044" s="564"/>
      <c r="F1044" s="564"/>
      <c r="G1044" s="564"/>
      <c r="H1044" s="564"/>
      <c r="I1044" s="564"/>
      <c r="J1044" s="564"/>
      <c r="K1044" s="75"/>
      <c r="L1044" s="75"/>
      <c r="M1044" s="75"/>
      <c r="N1044" s="75"/>
      <c r="O1044" s="75"/>
      <c r="P1044" s="75"/>
      <c r="Q1044" s="75"/>
      <c r="R1044" s="75"/>
    </row>
    <row r="1045" spans="1:18">
      <c r="A1045" s="73"/>
      <c r="B1045" s="73"/>
      <c r="C1045" s="73"/>
      <c r="D1045" s="74"/>
      <c r="E1045" s="74"/>
      <c r="F1045" s="73"/>
      <c r="G1045" s="75"/>
      <c r="H1045" s="74"/>
      <c r="I1045" s="75"/>
      <c r="J1045" s="75"/>
      <c r="K1045" s="75"/>
      <c r="L1045" s="75"/>
      <c r="M1045" s="75"/>
      <c r="N1045" s="75"/>
      <c r="O1045" s="75"/>
      <c r="P1045" s="75"/>
      <c r="Q1045" s="75"/>
      <c r="R1045" s="75"/>
    </row>
    <row r="1046" spans="1:18">
      <c r="A1046" s="574" t="s">
        <v>39</v>
      </c>
      <c r="B1046" s="574"/>
      <c r="C1046" s="574"/>
      <c r="D1046" s="574" t="s">
        <v>40</v>
      </c>
      <c r="E1046" s="574"/>
      <c r="F1046" s="574"/>
      <c r="G1046" s="574"/>
      <c r="H1046" s="574" t="s">
        <v>26</v>
      </c>
      <c r="I1046" s="574"/>
      <c r="J1046" s="574"/>
      <c r="K1046" s="75"/>
      <c r="L1046" s="75"/>
      <c r="M1046" s="75"/>
      <c r="N1046" s="75"/>
      <c r="O1046" s="75"/>
      <c r="P1046" s="75"/>
      <c r="Q1046" s="75"/>
      <c r="R1046" s="75"/>
    </row>
    <row r="1047" spans="1:18">
      <c r="A1047" s="574" t="s">
        <v>285</v>
      </c>
      <c r="B1047" s="574"/>
      <c r="C1047" s="574"/>
      <c r="D1047" s="670" t="s">
        <v>284</v>
      </c>
      <c r="E1047" s="670"/>
      <c r="F1047" s="670"/>
      <c r="G1047" s="670"/>
      <c r="H1047" s="671">
        <v>35000000</v>
      </c>
      <c r="I1047" s="672"/>
      <c r="J1047" s="672"/>
      <c r="K1047" s="75"/>
      <c r="L1047" s="75"/>
      <c r="M1047" s="75"/>
      <c r="N1047" s="75"/>
      <c r="O1047" s="75"/>
      <c r="P1047" s="75"/>
      <c r="Q1047" s="75"/>
      <c r="R1047" s="75"/>
    </row>
    <row r="1048" spans="1:18" ht="40.5">
      <c r="A1048" s="37" t="s">
        <v>41</v>
      </c>
      <c r="B1048" s="54" t="s">
        <v>42</v>
      </c>
      <c r="C1048" s="54" t="s">
        <v>43</v>
      </c>
      <c r="D1048" s="54" t="s">
        <v>44</v>
      </c>
      <c r="E1048" s="54" t="s">
        <v>45</v>
      </c>
      <c r="F1048" s="54" t="s">
        <v>46</v>
      </c>
      <c r="G1048" s="54" t="s">
        <v>47</v>
      </c>
      <c r="H1048" s="54" t="s">
        <v>48</v>
      </c>
      <c r="I1048" s="54" t="s">
        <v>49</v>
      </c>
      <c r="J1048" s="54" t="s">
        <v>50</v>
      </c>
      <c r="K1048" s="75"/>
      <c r="L1048" s="75"/>
      <c r="M1048" s="75"/>
      <c r="N1048" s="75"/>
      <c r="O1048" s="75"/>
      <c r="P1048" s="75"/>
      <c r="Q1048" s="75"/>
      <c r="R1048" s="75"/>
    </row>
    <row r="1049" spans="1:18" s="112" customFormat="1" ht="38.25">
      <c r="A1049" s="139">
        <f>A1040+1</f>
        <v>704</v>
      </c>
      <c r="B1049" s="140">
        <v>4391201</v>
      </c>
      <c r="C1049" s="148" t="s">
        <v>357</v>
      </c>
      <c r="D1049" s="140" t="s">
        <v>327</v>
      </c>
      <c r="E1049" s="140">
        <v>0</v>
      </c>
      <c r="F1049" s="140">
        <v>10</v>
      </c>
      <c r="G1049" s="140">
        <v>10</v>
      </c>
      <c r="H1049" s="140">
        <v>52141510</v>
      </c>
      <c r="I1049" s="150"/>
      <c r="J1049" s="150"/>
      <c r="K1049" s="160">
        <f>I96-J1052</f>
        <v>0</v>
      </c>
    </row>
    <row r="1050" spans="1:18" ht="38.25">
      <c r="A1050" s="139">
        <f>A1049+1</f>
        <v>705</v>
      </c>
      <c r="B1050" s="140">
        <v>4391201</v>
      </c>
      <c r="C1050" s="148" t="s">
        <v>356</v>
      </c>
      <c r="D1050" s="140" t="s">
        <v>327</v>
      </c>
      <c r="E1050" s="140">
        <v>0</v>
      </c>
      <c r="F1050" s="140">
        <v>5</v>
      </c>
      <c r="G1050" s="140">
        <v>5</v>
      </c>
      <c r="H1050" s="140">
        <v>52141510</v>
      </c>
      <c r="I1050" s="150"/>
      <c r="J1050" s="150"/>
      <c r="K1050" s="75"/>
      <c r="L1050" s="75"/>
      <c r="M1050" s="75"/>
      <c r="N1050" s="75"/>
      <c r="O1050" s="75"/>
      <c r="P1050" s="75"/>
      <c r="Q1050" s="75"/>
      <c r="R1050" s="75"/>
    </row>
    <row r="1051" spans="1:18" ht="15.75" thickBot="1">
      <c r="A1051" s="156"/>
      <c r="B1051" s="156"/>
      <c r="C1051" s="156"/>
      <c r="D1051" s="157"/>
      <c r="E1051" s="157"/>
      <c r="F1051" s="73"/>
      <c r="G1051" s="75"/>
      <c r="H1051" s="74"/>
      <c r="I1051" s="75"/>
      <c r="J1051" s="75"/>
      <c r="K1051" s="75"/>
      <c r="L1051" s="75"/>
      <c r="M1051" s="75"/>
      <c r="N1051" s="75"/>
      <c r="O1051" s="75"/>
      <c r="P1051" s="75"/>
      <c r="Q1051" s="75"/>
      <c r="R1051" s="75"/>
    </row>
    <row r="1052" spans="1:18" ht="15.75" thickBot="1">
      <c r="A1052" s="682" t="s">
        <v>359</v>
      </c>
      <c r="B1052" s="683"/>
      <c r="C1052" s="683"/>
      <c r="D1052" s="683"/>
      <c r="E1052" s="683"/>
      <c r="F1052" s="683"/>
      <c r="G1052" s="683"/>
      <c r="H1052" s="683"/>
      <c r="I1052" s="684"/>
      <c r="J1052" s="159">
        <f>+H688+H694+H699+H714+H816+H835+H847+H875+H896+H916+H921+H933+H938+H950+H958+H966+H975+H980+H986+H993+H1002+H1011+H1047</f>
        <v>248000000</v>
      </c>
    </row>
    <row r="1053" spans="1:18">
      <c r="A1053" s="73"/>
      <c r="B1053" s="73"/>
      <c r="C1053" s="73"/>
      <c r="D1053" s="74"/>
      <c r="E1053" s="74"/>
      <c r="F1053" s="73"/>
      <c r="G1053" s="75"/>
      <c r="H1053" s="74"/>
      <c r="I1053" s="75"/>
      <c r="J1053" s="75"/>
    </row>
    <row r="1054" spans="1:18">
      <c r="A1054" s="73"/>
      <c r="B1054" s="73"/>
      <c r="C1054" s="73"/>
      <c r="D1054" s="74"/>
      <c r="E1054" s="74"/>
      <c r="F1054" s="73"/>
      <c r="G1054" s="75"/>
      <c r="H1054" s="74"/>
      <c r="I1054" s="75"/>
      <c r="J1054" s="75"/>
    </row>
    <row r="1055" spans="1:18">
      <c r="A1055" s="655" t="s">
        <v>436</v>
      </c>
      <c r="B1055" s="655"/>
      <c r="C1055" s="655"/>
      <c r="D1055" s="655"/>
      <c r="E1055" s="655"/>
      <c r="F1055" s="655"/>
      <c r="G1055" s="655"/>
      <c r="H1055" s="655"/>
      <c r="I1055" s="655"/>
      <c r="J1055" s="655"/>
    </row>
    <row r="1056" spans="1:18">
      <c r="A1056" s="43"/>
      <c r="B1056" s="43"/>
      <c r="C1056" s="43"/>
      <c r="D1056" s="43"/>
      <c r="E1056" s="43"/>
      <c r="F1056" s="43"/>
      <c r="G1056" s="43"/>
      <c r="H1056" s="43"/>
      <c r="I1056" s="43"/>
      <c r="J1056" s="5"/>
    </row>
    <row r="1057" spans="1:18">
      <c r="A1057" s="17" t="s">
        <v>30</v>
      </c>
      <c r="B1057" s="17"/>
      <c r="C1057" s="17"/>
      <c r="D1057" s="20"/>
      <c r="E1057" s="20"/>
      <c r="F1057" s="18"/>
      <c r="G1057" s="18"/>
      <c r="H1057" s="7"/>
      <c r="I1057" s="7"/>
      <c r="J1057" s="5"/>
      <c r="K1057" s="75"/>
      <c r="L1057" s="75"/>
      <c r="M1057" s="75"/>
      <c r="N1057" s="75"/>
      <c r="O1057" s="75"/>
      <c r="P1057" s="75"/>
      <c r="Q1057" s="75"/>
      <c r="R1057" s="75"/>
    </row>
    <row r="1058" spans="1:18">
      <c r="A1058" s="17" t="s">
        <v>37</v>
      </c>
      <c r="B1058" s="32"/>
      <c r="C1058" s="32"/>
      <c r="D1058" s="33"/>
      <c r="E1058" s="33"/>
      <c r="F1058" s="34"/>
      <c r="G1058" s="34"/>
      <c r="H1058" s="7"/>
      <c r="I1058" s="7"/>
      <c r="J1058" s="5"/>
    </row>
    <row r="1059" spans="1:18">
      <c r="A1059" s="44"/>
      <c r="B1059" s="44"/>
      <c r="C1059" s="44"/>
      <c r="D1059" s="45"/>
      <c r="E1059" s="45"/>
      <c r="F1059" s="7"/>
      <c r="G1059" s="7"/>
      <c r="H1059" s="7"/>
      <c r="I1059" s="7"/>
      <c r="J1059" s="5"/>
    </row>
    <row r="1060" spans="1:18">
      <c r="A1060" s="73"/>
      <c r="B1060" s="73"/>
      <c r="C1060" s="73"/>
      <c r="D1060" s="74"/>
      <c r="E1060" s="74"/>
      <c r="F1060" s="73"/>
      <c r="G1060" s="75"/>
      <c r="H1060" s="74"/>
      <c r="I1060" s="75"/>
      <c r="J1060" s="75"/>
    </row>
    <row r="1061" spans="1:18">
      <c r="A1061" s="657" t="s">
        <v>437</v>
      </c>
      <c r="B1061" s="657"/>
      <c r="C1061" s="657"/>
      <c r="D1061" s="657"/>
      <c r="E1061" s="657"/>
      <c r="F1061" s="53"/>
      <c r="G1061" s="53"/>
      <c r="H1061" s="656" t="s">
        <v>439</v>
      </c>
      <c r="I1061" s="656"/>
      <c r="J1061" s="656"/>
    </row>
    <row r="1062" spans="1:18">
      <c r="A1062" s="658" t="s">
        <v>438</v>
      </c>
      <c r="B1062" s="658"/>
      <c r="C1062" s="658"/>
      <c r="D1062" s="658"/>
      <c r="E1062" s="658"/>
      <c r="F1062" s="53"/>
      <c r="G1062" s="53"/>
      <c r="H1062" s="656" t="s">
        <v>440</v>
      </c>
      <c r="I1062" s="656"/>
      <c r="J1062" s="656"/>
    </row>
    <row r="1063" spans="1:18">
      <c r="A1063" s="44"/>
      <c r="B1063" s="44"/>
      <c r="C1063" s="44"/>
      <c r="D1063" s="45"/>
      <c r="E1063" s="45"/>
      <c r="F1063" s="7"/>
      <c r="G1063" s="7"/>
      <c r="H1063" s="7"/>
      <c r="I1063" s="7"/>
      <c r="J1063" s="5"/>
    </row>
    <row r="1064" spans="1:18" ht="15.75">
      <c r="A1064" s="3"/>
      <c r="B1064" s="3"/>
      <c r="C1064" s="3"/>
      <c r="D1064" s="4"/>
      <c r="E1064" s="4"/>
      <c r="F1064" s="1"/>
      <c r="G1064" s="1"/>
      <c r="H1064" s="1"/>
      <c r="I1064" s="1"/>
      <c r="J1064" s="2"/>
    </row>
    <row r="1065" spans="1:18" ht="15.75">
      <c r="A1065" s="1"/>
      <c r="B1065" s="1"/>
      <c r="C1065" s="1"/>
      <c r="D1065" s="1"/>
      <c r="E1065" s="1"/>
      <c r="F1065" s="1"/>
      <c r="G1065" s="1"/>
      <c r="H1065" s="1"/>
      <c r="I1065" s="1"/>
      <c r="J1065" s="2"/>
    </row>
    <row r="1067" spans="1:18">
      <c r="A1067" s="654" t="s">
        <v>441</v>
      </c>
      <c r="B1067" s="654"/>
      <c r="C1067" s="654"/>
      <c r="D1067" s="654"/>
    </row>
    <row r="1068" spans="1:18">
      <c r="A1068" s="654" t="s">
        <v>442</v>
      </c>
      <c r="B1068" s="654"/>
      <c r="C1068" s="654"/>
      <c r="D1068" s="654"/>
    </row>
  </sheetData>
  <mergeCells count="482">
    <mergeCell ref="K106:K107"/>
    <mergeCell ref="A107:B107"/>
    <mergeCell ref="C107:D107"/>
    <mergeCell ref="E107:G107"/>
    <mergeCell ref="I107:J107"/>
    <mergeCell ref="I113:J113"/>
    <mergeCell ref="I115:J115"/>
    <mergeCell ref="I116:J116"/>
    <mergeCell ref="M186:N186"/>
    <mergeCell ref="I111:J111"/>
    <mergeCell ref="E111:G111"/>
    <mergeCell ref="C111:D111"/>
    <mergeCell ref="A111:B111"/>
    <mergeCell ref="A145:J145"/>
    <mergeCell ref="A146:C146"/>
    <mergeCell ref="D146:G146"/>
    <mergeCell ref="H146:J146"/>
    <mergeCell ref="A147:C147"/>
    <mergeCell ref="D147:G147"/>
    <mergeCell ref="H147:J147"/>
    <mergeCell ref="A151:C151"/>
    <mergeCell ref="D151:G151"/>
    <mergeCell ref="H151:J151"/>
    <mergeCell ref="A152:C152"/>
    <mergeCell ref="A158:C158"/>
    <mergeCell ref="D158:G158"/>
    <mergeCell ref="H158:J158"/>
    <mergeCell ref="A159:C159"/>
    <mergeCell ref="D159:G159"/>
    <mergeCell ref="H159:J159"/>
    <mergeCell ref="A194:C194"/>
    <mergeCell ref="D194:G194"/>
    <mergeCell ref="H194:J194"/>
    <mergeCell ref="A172:J172"/>
    <mergeCell ref="A173:J173"/>
    <mergeCell ref="A164:C164"/>
    <mergeCell ref="D164:G164"/>
    <mergeCell ref="H164:J164"/>
    <mergeCell ref="H175:J175"/>
    <mergeCell ref="A176:C176"/>
    <mergeCell ref="D176:G176"/>
    <mergeCell ref="H176:J176"/>
    <mergeCell ref="A174:J174"/>
    <mergeCell ref="A195:C195"/>
    <mergeCell ref="D195:G195"/>
    <mergeCell ref="H195:J195"/>
    <mergeCell ref="O197:Q197"/>
    <mergeCell ref="M198:N198"/>
    <mergeCell ref="O198:Q198"/>
    <mergeCell ref="M199:N199"/>
    <mergeCell ref="O199:Q199"/>
    <mergeCell ref="M200:N200"/>
    <mergeCell ref="O200:Q200"/>
    <mergeCell ref="M195:N195"/>
    <mergeCell ref="O195:Q195"/>
    <mergeCell ref="M196:N196"/>
    <mergeCell ref="O196:Q196"/>
    <mergeCell ref="M197:N197"/>
    <mergeCell ref="A1052:I1052"/>
    <mergeCell ref="A34:J34"/>
    <mergeCell ref="A35:J35"/>
    <mergeCell ref="A36:J36"/>
    <mergeCell ref="A37:J37"/>
    <mergeCell ref="A38:J38"/>
    <mergeCell ref="A39:J39"/>
    <mergeCell ref="A40:J40"/>
    <mergeCell ref="A41:J41"/>
    <mergeCell ref="A42:J42"/>
    <mergeCell ref="A1042:J1042"/>
    <mergeCell ref="A1044:J1044"/>
    <mergeCell ref="A1046:C1046"/>
    <mergeCell ref="D1046:G1046"/>
    <mergeCell ref="H1046:J1046"/>
    <mergeCell ref="A1047:C1047"/>
    <mergeCell ref="D1047:G1047"/>
    <mergeCell ref="H1047:J1047"/>
    <mergeCell ref="A997:J997"/>
    <mergeCell ref="A999:J999"/>
    <mergeCell ref="A1006:J1006"/>
    <mergeCell ref="A1008:J1008"/>
    <mergeCell ref="A1010:C1010"/>
    <mergeCell ref="D1010:G1010"/>
    <mergeCell ref="H1010:J1010"/>
    <mergeCell ref="A1011:C1011"/>
    <mergeCell ref="D1011:G1011"/>
    <mergeCell ref="H1011:J1011"/>
    <mergeCell ref="A1041:B1041"/>
    <mergeCell ref="C1041:E1041"/>
    <mergeCell ref="A1001:C1001"/>
    <mergeCell ref="D1001:G1001"/>
    <mergeCell ref="H1001:J1001"/>
    <mergeCell ref="A1002:C1002"/>
    <mergeCell ref="D1002:G1002"/>
    <mergeCell ref="H1002:J1002"/>
    <mergeCell ref="A986:C986"/>
    <mergeCell ref="D986:G986"/>
    <mergeCell ref="H986:J986"/>
    <mergeCell ref="A992:C992"/>
    <mergeCell ref="D992:G992"/>
    <mergeCell ref="H992:J992"/>
    <mergeCell ref="A993:C993"/>
    <mergeCell ref="D993:G993"/>
    <mergeCell ref="H993:J993"/>
    <mergeCell ref="A979:C979"/>
    <mergeCell ref="D979:G979"/>
    <mergeCell ref="H979:J979"/>
    <mergeCell ref="A980:C980"/>
    <mergeCell ref="D980:G980"/>
    <mergeCell ref="H980:J980"/>
    <mergeCell ref="A985:C985"/>
    <mergeCell ref="D985:G985"/>
    <mergeCell ref="H985:J985"/>
    <mergeCell ref="A970:J970"/>
    <mergeCell ref="A972:J972"/>
    <mergeCell ref="A974:C974"/>
    <mergeCell ref="D974:G974"/>
    <mergeCell ref="H974:J974"/>
    <mergeCell ref="A975:C975"/>
    <mergeCell ref="D975:G975"/>
    <mergeCell ref="H975:J975"/>
    <mergeCell ref="M121:M126"/>
    <mergeCell ref="A961:J961"/>
    <mergeCell ref="A963:J963"/>
    <mergeCell ref="A965:C965"/>
    <mergeCell ref="D965:G965"/>
    <mergeCell ref="H965:J965"/>
    <mergeCell ref="A966:C966"/>
    <mergeCell ref="D966:G966"/>
    <mergeCell ref="H966:J966"/>
    <mergeCell ref="I125:J125"/>
    <mergeCell ref="C126:D126"/>
    <mergeCell ref="I126:J126"/>
    <mergeCell ref="A126:B126"/>
    <mergeCell ref="K121:K126"/>
    <mergeCell ref="A954:J954"/>
    <mergeCell ref="A956:J956"/>
    <mergeCell ref="A958:C958"/>
    <mergeCell ref="D958:G958"/>
    <mergeCell ref="H958:J958"/>
    <mergeCell ref="A949:C949"/>
    <mergeCell ref="D949:G949"/>
    <mergeCell ref="H949:J949"/>
    <mergeCell ref="A950:C950"/>
    <mergeCell ref="D950:G950"/>
    <mergeCell ref="H950:J950"/>
    <mergeCell ref="A937:C937"/>
    <mergeCell ref="D937:G937"/>
    <mergeCell ref="H937:J937"/>
    <mergeCell ref="A938:C938"/>
    <mergeCell ref="D938:G938"/>
    <mergeCell ref="H938:J938"/>
    <mergeCell ref="A957:C957"/>
    <mergeCell ref="D957:G957"/>
    <mergeCell ref="H957:J957"/>
    <mergeCell ref="A932:C932"/>
    <mergeCell ref="D932:G932"/>
    <mergeCell ref="H932:J932"/>
    <mergeCell ref="A933:C933"/>
    <mergeCell ref="D933:G933"/>
    <mergeCell ref="H933:J933"/>
    <mergeCell ref="A920:C920"/>
    <mergeCell ref="D920:G920"/>
    <mergeCell ref="H920:J920"/>
    <mergeCell ref="A921:C921"/>
    <mergeCell ref="D921:G921"/>
    <mergeCell ref="H921:J921"/>
    <mergeCell ref="A911:J911"/>
    <mergeCell ref="A913:J913"/>
    <mergeCell ref="A915:C915"/>
    <mergeCell ref="D915:G915"/>
    <mergeCell ref="H915:J915"/>
    <mergeCell ref="A916:C916"/>
    <mergeCell ref="D916:G916"/>
    <mergeCell ref="H916:J916"/>
    <mergeCell ref="A875:C875"/>
    <mergeCell ref="D875:G875"/>
    <mergeCell ref="H875:J875"/>
    <mergeCell ref="A895:C895"/>
    <mergeCell ref="D895:G895"/>
    <mergeCell ref="H895:J895"/>
    <mergeCell ref="A896:C896"/>
    <mergeCell ref="D896:G896"/>
    <mergeCell ref="H896:J896"/>
    <mergeCell ref="A846:C846"/>
    <mergeCell ref="D846:G846"/>
    <mergeCell ref="H846:J846"/>
    <mergeCell ref="A847:C847"/>
    <mergeCell ref="D847:G847"/>
    <mergeCell ref="H847:J847"/>
    <mergeCell ref="A842:J842"/>
    <mergeCell ref="A844:J844"/>
    <mergeCell ref="A874:C874"/>
    <mergeCell ref="D874:G874"/>
    <mergeCell ref="H874:J874"/>
    <mergeCell ref="A816:C816"/>
    <mergeCell ref="D816:G816"/>
    <mergeCell ref="H816:J816"/>
    <mergeCell ref="A834:C834"/>
    <mergeCell ref="D834:G834"/>
    <mergeCell ref="H834:J834"/>
    <mergeCell ref="A835:C835"/>
    <mergeCell ref="D835:G835"/>
    <mergeCell ref="H835:J835"/>
    <mergeCell ref="A713:C713"/>
    <mergeCell ref="D713:G713"/>
    <mergeCell ref="H713:J713"/>
    <mergeCell ref="A714:C714"/>
    <mergeCell ref="D714:G714"/>
    <mergeCell ref="H714:J714"/>
    <mergeCell ref="A815:C815"/>
    <mergeCell ref="D815:G815"/>
    <mergeCell ref="H815:J815"/>
    <mergeCell ref="A694:C694"/>
    <mergeCell ref="D694:G694"/>
    <mergeCell ref="H694:J694"/>
    <mergeCell ref="A698:C698"/>
    <mergeCell ref="D698:G698"/>
    <mergeCell ref="H698:J698"/>
    <mergeCell ref="A699:C699"/>
    <mergeCell ref="D699:G699"/>
    <mergeCell ref="H699:J699"/>
    <mergeCell ref="A687:C687"/>
    <mergeCell ref="D687:G687"/>
    <mergeCell ref="H687:J687"/>
    <mergeCell ref="A688:C688"/>
    <mergeCell ref="D688:G688"/>
    <mergeCell ref="H688:J688"/>
    <mergeCell ref="A693:C693"/>
    <mergeCell ref="D693:G693"/>
    <mergeCell ref="H693:J693"/>
    <mergeCell ref="A672:C672"/>
    <mergeCell ref="D672:G672"/>
    <mergeCell ref="H672:J672"/>
    <mergeCell ref="A684:J684"/>
    <mergeCell ref="A686:J686"/>
    <mergeCell ref="A673:C673"/>
    <mergeCell ref="D673:G673"/>
    <mergeCell ref="H673:J673"/>
    <mergeCell ref="A678:I678"/>
    <mergeCell ref="A680:J680"/>
    <mergeCell ref="A681:J681"/>
    <mergeCell ref="A682:J682"/>
    <mergeCell ref="A236:J236"/>
    <mergeCell ref="A237:J237"/>
    <mergeCell ref="A238:J238"/>
    <mergeCell ref="A240:J240"/>
    <mergeCell ref="A242:J242"/>
    <mergeCell ref="A243:C243"/>
    <mergeCell ref="D243:G243"/>
    <mergeCell ref="H243:J243"/>
    <mergeCell ref="A1067:D1067"/>
    <mergeCell ref="A244:C244"/>
    <mergeCell ref="D244:G244"/>
    <mergeCell ref="H244:J244"/>
    <mergeCell ref="A267:C267"/>
    <mergeCell ref="D267:G267"/>
    <mergeCell ref="H267:J267"/>
    <mergeCell ref="A268:C268"/>
    <mergeCell ref="D268:G268"/>
    <mergeCell ref="H268:J268"/>
    <mergeCell ref="A663:I663"/>
    <mergeCell ref="A665:J665"/>
    <mergeCell ref="A666:J666"/>
    <mergeCell ref="A667:J667"/>
    <mergeCell ref="A669:J669"/>
    <mergeCell ref="A671:J671"/>
    <mergeCell ref="A1068:D1068"/>
    <mergeCell ref="A1055:J1055"/>
    <mergeCell ref="H1061:J1061"/>
    <mergeCell ref="H1062:J1062"/>
    <mergeCell ref="A1061:E1061"/>
    <mergeCell ref="A1062:E1062"/>
    <mergeCell ref="A143:J143"/>
    <mergeCell ref="E117:G117"/>
    <mergeCell ref="C117:D117"/>
    <mergeCell ref="A117:B117"/>
    <mergeCell ref="I135:J135"/>
    <mergeCell ref="C119:D119"/>
    <mergeCell ref="E119:G119"/>
    <mergeCell ref="A120:B120"/>
    <mergeCell ref="C120:D120"/>
    <mergeCell ref="E120:G120"/>
    <mergeCell ref="C118:D118"/>
    <mergeCell ref="E118:G118"/>
    <mergeCell ref="A118:B118"/>
    <mergeCell ref="I120:J120"/>
    <mergeCell ref="I119:J119"/>
    <mergeCell ref="C122:D122"/>
    <mergeCell ref="E122:G122"/>
    <mergeCell ref="I122:J122"/>
    <mergeCell ref="D152:G152"/>
    <mergeCell ref="H152:J152"/>
    <mergeCell ref="A165:C165"/>
    <mergeCell ref="D165:G165"/>
    <mergeCell ref="H165:J165"/>
    <mergeCell ref="A119:B119"/>
    <mergeCell ref="A140:J140"/>
    <mergeCell ref="A141:J141"/>
    <mergeCell ref="E110:G110"/>
    <mergeCell ref="C110:D110"/>
    <mergeCell ref="A110:B110"/>
    <mergeCell ref="A144:J144"/>
    <mergeCell ref="A125:B125"/>
    <mergeCell ref="C125:D125"/>
    <mergeCell ref="E125:G125"/>
    <mergeCell ref="C134:D134"/>
    <mergeCell ref="E134:G134"/>
    <mergeCell ref="I134:J134"/>
    <mergeCell ref="A134:B134"/>
    <mergeCell ref="A128:B128"/>
    <mergeCell ref="A129:B129"/>
    <mergeCell ref="A130:B130"/>
    <mergeCell ref="C132:D132"/>
    <mergeCell ref="E132:G132"/>
    <mergeCell ref="A135:G135"/>
    <mergeCell ref="A137:I137"/>
    <mergeCell ref="A139:J139"/>
    <mergeCell ref="A122:B122"/>
    <mergeCell ref="C123:D123"/>
    <mergeCell ref="E123:G123"/>
    <mergeCell ref="I123:J123"/>
    <mergeCell ref="A123:B123"/>
    <mergeCell ref="A124:B124"/>
    <mergeCell ref="C124:D124"/>
    <mergeCell ref="E124:G124"/>
    <mergeCell ref="I124:J124"/>
    <mergeCell ref="A1:J1"/>
    <mergeCell ref="A2:J2"/>
    <mergeCell ref="A6:J6"/>
    <mergeCell ref="G89:I89"/>
    <mergeCell ref="G90:I90"/>
    <mergeCell ref="A3:H3"/>
    <mergeCell ref="A28:H28"/>
    <mergeCell ref="A32:H32"/>
    <mergeCell ref="A22:H22"/>
    <mergeCell ref="A26:H26"/>
    <mergeCell ref="A82:H82"/>
    <mergeCell ref="A44:H44"/>
    <mergeCell ref="A33:J33"/>
    <mergeCell ref="A46:J46"/>
    <mergeCell ref="A48:H48"/>
    <mergeCell ref="A16:J16"/>
    <mergeCell ref="A18:J18"/>
    <mergeCell ref="A20:J20"/>
    <mergeCell ref="G88:I88"/>
    <mergeCell ref="A24:J24"/>
    <mergeCell ref="A30:J30"/>
    <mergeCell ref="A88:F88"/>
    <mergeCell ref="A86:H86"/>
    <mergeCell ref="A7:J7"/>
    <mergeCell ref="I104:J104"/>
    <mergeCell ref="C105:D105"/>
    <mergeCell ref="E105:G105"/>
    <mergeCell ref="I105:J105"/>
    <mergeCell ref="A84:J84"/>
    <mergeCell ref="A101:J101"/>
    <mergeCell ref="A103:B103"/>
    <mergeCell ref="A112:B112"/>
    <mergeCell ref="A113:B113"/>
    <mergeCell ref="A98:G98"/>
    <mergeCell ref="A99:G99"/>
    <mergeCell ref="A108:B108"/>
    <mergeCell ref="C108:D108"/>
    <mergeCell ref="A106:B106"/>
    <mergeCell ref="C106:D106"/>
    <mergeCell ref="I106:J106"/>
    <mergeCell ref="A109:B109"/>
    <mergeCell ref="C109:D109"/>
    <mergeCell ref="E109:G109"/>
    <mergeCell ref="I109:J109"/>
    <mergeCell ref="E108:G108"/>
    <mergeCell ref="A8:J8"/>
    <mergeCell ref="B53:D53"/>
    <mergeCell ref="B54:D54"/>
    <mergeCell ref="B50:J50"/>
    <mergeCell ref="B51:J51"/>
    <mergeCell ref="I108:J108"/>
    <mergeCell ref="I110:J110"/>
    <mergeCell ref="A105:B105"/>
    <mergeCell ref="A89:F89"/>
    <mergeCell ref="C103:D103"/>
    <mergeCell ref="A104:B104"/>
    <mergeCell ref="C104:D104"/>
    <mergeCell ref="A102:J102"/>
    <mergeCell ref="E103:G103"/>
    <mergeCell ref="E104:G104"/>
    <mergeCell ref="A92:G92"/>
    <mergeCell ref="A93:G93"/>
    <mergeCell ref="A94:G94"/>
    <mergeCell ref="A95:G95"/>
    <mergeCell ref="A96:G96"/>
    <mergeCell ref="A90:F90"/>
    <mergeCell ref="A97:G97"/>
    <mergeCell ref="E106:G106"/>
    <mergeCell ref="I103:J103"/>
    <mergeCell ref="K112:K120"/>
    <mergeCell ref="C121:D121"/>
    <mergeCell ref="E121:G121"/>
    <mergeCell ref="A121:B121"/>
    <mergeCell ref="I121:J121"/>
    <mergeCell ref="C112:D112"/>
    <mergeCell ref="C113:D113"/>
    <mergeCell ref="C114:D114"/>
    <mergeCell ref="C115:D115"/>
    <mergeCell ref="C116:D116"/>
    <mergeCell ref="E112:G112"/>
    <mergeCell ref="E113:G113"/>
    <mergeCell ref="E114:G114"/>
    <mergeCell ref="E115:G115"/>
    <mergeCell ref="E116:G116"/>
    <mergeCell ref="I118:J118"/>
    <mergeCell ref="I117:J117"/>
    <mergeCell ref="A114:B114"/>
    <mergeCell ref="A115:B115"/>
    <mergeCell ref="A116:B116"/>
    <mergeCell ref="M130:M132"/>
    <mergeCell ref="A132:B132"/>
    <mergeCell ref="C133:D133"/>
    <mergeCell ref="E133:G133"/>
    <mergeCell ref="A133:B133"/>
    <mergeCell ref="I132:J132"/>
    <mergeCell ref="I133:J133"/>
    <mergeCell ref="I127:J127"/>
    <mergeCell ref="I128:J128"/>
    <mergeCell ref="I129:J129"/>
    <mergeCell ref="C128:D128"/>
    <mergeCell ref="E128:G128"/>
    <mergeCell ref="C129:D129"/>
    <mergeCell ref="E129:G129"/>
    <mergeCell ref="C130:D130"/>
    <mergeCell ref="E130:G130"/>
    <mergeCell ref="I130:J130"/>
    <mergeCell ref="C127:D127"/>
    <mergeCell ref="E127:G127"/>
    <mergeCell ref="A127:B127"/>
    <mergeCell ref="A131:B131"/>
    <mergeCell ref="C131:D131"/>
    <mergeCell ref="E131:G131"/>
    <mergeCell ref="I131:J131"/>
    <mergeCell ref="M179:N179"/>
    <mergeCell ref="O179:Q179"/>
    <mergeCell ref="A175:C175"/>
    <mergeCell ref="D175:G175"/>
    <mergeCell ref="M180:N180"/>
    <mergeCell ref="O180:Q180"/>
    <mergeCell ref="M181:N181"/>
    <mergeCell ref="O181:Q181"/>
    <mergeCell ref="M182:N182"/>
    <mergeCell ref="O182:Q182"/>
    <mergeCell ref="M178:N178"/>
    <mergeCell ref="O178:Q178"/>
    <mergeCell ref="M183:N183"/>
    <mergeCell ref="O183:Q183"/>
    <mergeCell ref="M184:N184"/>
    <mergeCell ref="O184:Q184"/>
    <mergeCell ref="M213:N213"/>
    <mergeCell ref="O213:Q213"/>
    <mergeCell ref="M214:N214"/>
    <mergeCell ref="O214:Q214"/>
    <mergeCell ref="M215:N215"/>
    <mergeCell ref="O215:Q215"/>
    <mergeCell ref="O208:Q208"/>
    <mergeCell ref="O209:Q209"/>
    <mergeCell ref="O210:Q210"/>
    <mergeCell ref="M211:N211"/>
    <mergeCell ref="O211:Q211"/>
    <mergeCell ref="M212:N212"/>
    <mergeCell ref="O212:Q212"/>
    <mergeCell ref="O186:Q186"/>
    <mergeCell ref="M185:N185"/>
    <mergeCell ref="O185:Q185"/>
    <mergeCell ref="A205:J205"/>
    <mergeCell ref="A207:J207"/>
    <mergeCell ref="A209:C209"/>
    <mergeCell ref="D209:G209"/>
    <mergeCell ref="H209:J209"/>
    <mergeCell ref="A210:C210"/>
    <mergeCell ref="D210:G210"/>
    <mergeCell ref="H210:J210"/>
    <mergeCell ref="M208:N208"/>
    <mergeCell ref="M209:N209"/>
    <mergeCell ref="M210:N210"/>
  </mergeCells>
  <pageMargins left="0.56000000000000005" right="0.27" top="0.43307086614173229" bottom="0.27559055118110237" header="2.1259842519685042" footer="0.31496062992125984"/>
  <pageSetup scale="5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P1196"/>
  <sheetViews>
    <sheetView view="pageLayout" topLeftCell="A126" zoomScaleNormal="90" zoomScaleSheetLayoutView="85" workbookViewId="0">
      <selection activeCell="E129" sqref="E129:G129"/>
    </sheetView>
  </sheetViews>
  <sheetFormatPr baseColWidth="10" defaultRowHeight="15"/>
  <cols>
    <col min="1" max="1" width="9.7109375" customWidth="1"/>
    <col min="2" max="2" width="12.5703125" customWidth="1"/>
    <col min="3" max="3" width="34.7109375" customWidth="1"/>
    <col min="4" max="4" width="11.7109375" customWidth="1"/>
    <col min="5" max="5" width="17.42578125" customWidth="1"/>
    <col min="6" max="6" width="13" customWidth="1"/>
    <col min="7" max="7" width="14.28515625" customWidth="1"/>
    <col min="8" max="8" width="17.140625" customWidth="1"/>
    <col min="9" max="9" width="20.7109375" customWidth="1"/>
    <col min="10" max="10" width="23.42578125" customWidth="1"/>
    <col min="11" max="11" width="16.42578125" customWidth="1"/>
    <col min="12" max="12" width="17.5703125" customWidth="1"/>
    <col min="13" max="13" width="32.85546875" customWidth="1"/>
  </cols>
  <sheetData>
    <row r="1" spans="1:10" ht="15.75">
      <c r="A1" s="798" t="s">
        <v>0</v>
      </c>
      <c r="B1" s="798"/>
      <c r="C1" s="798"/>
      <c r="D1" s="798"/>
      <c r="E1" s="798"/>
      <c r="F1" s="798"/>
      <c r="G1" s="798"/>
      <c r="H1" s="798"/>
      <c r="I1" s="798"/>
      <c r="J1" s="798"/>
    </row>
    <row r="2" spans="1:10" ht="15.75">
      <c r="A2" s="798" t="s">
        <v>1</v>
      </c>
      <c r="B2" s="798"/>
      <c r="C2" s="798"/>
      <c r="D2" s="798"/>
      <c r="E2" s="798"/>
      <c r="F2" s="798"/>
      <c r="G2" s="798"/>
      <c r="H2" s="798"/>
      <c r="I2" s="798"/>
      <c r="J2" s="798"/>
    </row>
    <row r="3" spans="1:10" ht="15.75">
      <c r="A3" s="798"/>
      <c r="B3" s="798"/>
      <c r="C3" s="798"/>
      <c r="D3" s="798"/>
      <c r="E3" s="798"/>
      <c r="F3" s="798"/>
      <c r="G3" s="798"/>
      <c r="H3" s="798"/>
      <c r="I3" s="286"/>
      <c r="J3" s="286"/>
    </row>
    <row r="4" spans="1:10" ht="15.75">
      <c r="A4" s="287"/>
      <c r="B4" s="287"/>
      <c r="C4" s="287"/>
      <c r="D4" s="287"/>
      <c r="E4" s="287"/>
      <c r="F4" s="287"/>
      <c r="G4" s="1"/>
      <c r="H4" s="1"/>
      <c r="I4" s="286"/>
      <c r="J4" s="286"/>
    </row>
    <row r="5" spans="1:10" ht="15.75">
      <c r="A5" s="287"/>
      <c r="B5" s="287"/>
      <c r="C5" s="287"/>
      <c r="D5" s="287"/>
      <c r="E5" s="287"/>
      <c r="F5" s="287"/>
      <c r="G5" s="1"/>
      <c r="H5" s="1"/>
      <c r="I5" s="286"/>
      <c r="J5" s="286"/>
    </row>
    <row r="6" spans="1:10" ht="15.75">
      <c r="A6" s="799" t="s">
        <v>55</v>
      </c>
      <c r="B6" s="799"/>
      <c r="C6" s="799"/>
      <c r="D6" s="799"/>
      <c r="E6" s="799"/>
      <c r="F6" s="799"/>
      <c r="G6" s="799"/>
      <c r="H6" s="799"/>
      <c r="I6" s="799"/>
      <c r="J6" s="799"/>
    </row>
    <row r="7" spans="1:10" ht="15.75">
      <c r="A7" s="799"/>
      <c r="B7" s="799"/>
      <c r="C7" s="799"/>
      <c r="D7" s="799"/>
      <c r="E7" s="799"/>
      <c r="F7" s="799"/>
      <c r="G7" s="799"/>
      <c r="H7" s="799"/>
      <c r="I7" s="799"/>
      <c r="J7" s="799"/>
    </row>
    <row r="8" spans="1:10" ht="15.75">
      <c r="A8" s="288"/>
      <c r="B8" s="288"/>
      <c r="C8" s="288"/>
      <c r="D8" s="288"/>
      <c r="E8" s="288"/>
      <c r="F8" s="288"/>
      <c r="G8" s="288"/>
      <c r="H8" s="288"/>
      <c r="I8" s="288"/>
      <c r="J8" s="288"/>
    </row>
    <row r="9" spans="1:10" ht="15.75">
      <c r="A9" s="289"/>
      <c r="B9" s="289"/>
      <c r="C9" s="290"/>
      <c r="D9" s="290"/>
      <c r="E9" s="290"/>
      <c r="F9" s="290"/>
      <c r="G9" s="2"/>
      <c r="H9" s="291"/>
      <c r="I9" s="291" t="s">
        <v>986</v>
      </c>
      <c r="J9" s="291"/>
    </row>
    <row r="10" spans="1:10" ht="15.75">
      <c r="A10" s="1"/>
      <c r="B10" s="1"/>
      <c r="C10" s="1"/>
      <c r="D10" s="1"/>
      <c r="E10" s="1"/>
      <c r="F10" s="1"/>
      <c r="G10" s="2"/>
      <c r="H10" s="292"/>
      <c r="I10" s="292" t="s">
        <v>987</v>
      </c>
      <c r="J10" s="292"/>
    </row>
    <row r="11" spans="1:10" ht="15.75">
      <c r="A11" s="1"/>
      <c r="B11" s="1"/>
      <c r="C11" s="1"/>
      <c r="D11" s="1"/>
      <c r="E11" s="1"/>
      <c r="F11" s="1"/>
      <c r="G11" s="2"/>
      <c r="H11" s="291"/>
      <c r="I11" s="291" t="s">
        <v>988</v>
      </c>
      <c r="J11" s="291"/>
    </row>
    <row r="12" spans="1:10" ht="15.75">
      <c r="A12" s="1"/>
      <c r="B12" s="1"/>
      <c r="C12" s="1"/>
      <c r="D12" s="1"/>
      <c r="E12" s="1"/>
      <c r="F12" s="1"/>
      <c r="G12" s="1"/>
      <c r="H12" s="1"/>
      <c r="I12" s="286"/>
      <c r="J12" s="286"/>
    </row>
    <row r="13" spans="1:10" ht="47.25" customHeight="1">
      <c r="A13" s="786" t="s">
        <v>1693</v>
      </c>
      <c r="B13" s="786"/>
      <c r="C13" s="786"/>
      <c r="D13" s="786"/>
      <c r="E13" s="786"/>
      <c r="F13" s="786"/>
      <c r="G13" s="786"/>
      <c r="H13" s="786"/>
      <c r="I13" s="786"/>
      <c r="J13" s="786"/>
    </row>
    <row r="14" spans="1:10" ht="15.75">
      <c r="A14" s="293"/>
      <c r="B14" s="293"/>
      <c r="C14" s="293"/>
      <c r="D14" s="293"/>
      <c r="E14" s="293"/>
      <c r="F14" s="293"/>
      <c r="G14" s="293"/>
      <c r="H14" s="293"/>
      <c r="I14" s="286"/>
      <c r="J14" s="286"/>
    </row>
    <row r="15" spans="1:10" ht="15.75" customHeight="1">
      <c r="A15" s="787" t="s">
        <v>2</v>
      </c>
      <c r="B15" s="787"/>
      <c r="C15" s="787"/>
      <c r="D15" s="787"/>
      <c r="E15" s="787"/>
      <c r="F15" s="787"/>
      <c r="G15" s="787"/>
      <c r="H15" s="787"/>
      <c r="I15" s="787"/>
      <c r="J15" s="787"/>
    </row>
    <row r="16" spans="1:10" ht="10.5" customHeight="1">
      <c r="A16" s="293"/>
      <c r="B16" s="293"/>
      <c r="C16" s="293"/>
      <c r="D16" s="293"/>
      <c r="E16" s="293"/>
      <c r="F16" s="293"/>
      <c r="G16" s="293"/>
      <c r="H16" s="293"/>
      <c r="I16" s="286"/>
      <c r="J16" s="286"/>
    </row>
    <row r="17" spans="1:11" ht="102.75" customHeight="1">
      <c r="A17" s="788" t="s">
        <v>939</v>
      </c>
      <c r="B17" s="789"/>
      <c r="C17" s="789"/>
      <c r="D17" s="789"/>
      <c r="E17" s="789"/>
      <c r="F17" s="789"/>
      <c r="G17" s="789"/>
      <c r="H17" s="789"/>
      <c r="I17" s="789"/>
      <c r="J17" s="789"/>
    </row>
    <row r="18" spans="1:11" ht="15.75">
      <c r="A18" s="293"/>
      <c r="B18" s="293"/>
      <c r="C18" s="293"/>
      <c r="D18" s="293"/>
      <c r="E18" s="293"/>
      <c r="F18" s="293"/>
      <c r="G18" s="293"/>
      <c r="H18" s="293"/>
      <c r="I18" s="286"/>
      <c r="J18" s="286"/>
    </row>
    <row r="19" spans="1:11" ht="15.75">
      <c r="A19" s="790" t="s">
        <v>3</v>
      </c>
      <c r="B19" s="790"/>
      <c r="C19" s="790"/>
      <c r="D19" s="790"/>
      <c r="E19" s="790"/>
      <c r="F19" s="790"/>
      <c r="G19" s="790"/>
      <c r="H19" s="790"/>
      <c r="I19" s="286"/>
      <c r="J19" s="286"/>
    </row>
    <row r="20" spans="1:11" ht="10.5" customHeight="1">
      <c r="A20" s="293"/>
      <c r="B20" s="293"/>
      <c r="C20" s="293"/>
      <c r="D20" s="293"/>
      <c r="E20" s="293"/>
      <c r="F20" s="293"/>
      <c r="G20" s="293"/>
      <c r="H20" s="293"/>
      <c r="I20" s="286"/>
      <c r="J20" s="286"/>
    </row>
    <row r="21" spans="1:11" ht="70.5" customHeight="1">
      <c r="A21" s="786" t="s">
        <v>989</v>
      </c>
      <c r="B21" s="786"/>
      <c r="C21" s="786"/>
      <c r="D21" s="786"/>
      <c r="E21" s="786"/>
      <c r="F21" s="786"/>
      <c r="G21" s="786"/>
      <c r="H21" s="786"/>
      <c r="I21" s="786"/>
      <c r="J21" s="786"/>
    </row>
    <row r="22" spans="1:11" ht="15.75">
      <c r="A22" s="293"/>
      <c r="B22" s="293"/>
      <c r="C22" s="293"/>
      <c r="D22" s="293"/>
      <c r="E22" s="293"/>
      <c r="F22" s="293"/>
      <c r="G22" s="293"/>
      <c r="H22" s="293"/>
      <c r="I22" s="286"/>
      <c r="J22" s="286"/>
    </row>
    <row r="23" spans="1:11" ht="15.75">
      <c r="A23" s="790" t="s">
        <v>4</v>
      </c>
      <c r="B23" s="790"/>
      <c r="C23" s="790"/>
      <c r="D23" s="790"/>
      <c r="E23" s="790"/>
      <c r="F23" s="790"/>
      <c r="G23" s="790"/>
      <c r="H23" s="790"/>
      <c r="I23" s="286"/>
      <c r="J23" s="286"/>
    </row>
    <row r="24" spans="1:11" ht="15.75">
      <c r="A24" s="294"/>
      <c r="B24" s="294"/>
      <c r="C24" s="294"/>
      <c r="D24" s="294"/>
      <c r="E24" s="294"/>
      <c r="F24" s="294"/>
      <c r="G24" s="294"/>
      <c r="H24" s="294"/>
      <c r="I24" s="286"/>
      <c r="J24" s="286"/>
    </row>
    <row r="25" spans="1:11" ht="15.75">
      <c r="A25" s="791" t="s">
        <v>5</v>
      </c>
      <c r="B25" s="791"/>
      <c r="C25" s="791"/>
      <c r="D25" s="791"/>
      <c r="E25" s="791"/>
      <c r="F25" s="791"/>
      <c r="G25" s="791"/>
      <c r="H25" s="791"/>
      <c r="I25" s="286"/>
      <c r="J25" s="286"/>
    </row>
    <row r="26" spans="1:11" ht="10.5" customHeight="1">
      <c r="A26" s="295"/>
      <c r="B26" s="295"/>
      <c r="C26" s="295"/>
      <c r="D26" s="295"/>
      <c r="E26" s="294"/>
      <c r="F26" s="294"/>
      <c r="G26" s="294"/>
      <c r="H26" s="294"/>
      <c r="I26" s="286"/>
      <c r="J26" s="286"/>
    </row>
    <row r="27" spans="1:11" ht="31.5" customHeight="1">
      <c r="A27" s="786" t="s">
        <v>904</v>
      </c>
      <c r="B27" s="786"/>
      <c r="C27" s="786"/>
      <c r="D27" s="786"/>
      <c r="E27" s="786"/>
      <c r="F27" s="786"/>
      <c r="G27" s="786"/>
      <c r="H27" s="786"/>
      <c r="I27" s="786"/>
      <c r="J27" s="786"/>
    </row>
    <row r="28" spans="1:11" ht="15.75">
      <c r="A28" s="293"/>
      <c r="B28" s="293"/>
      <c r="C28" s="293"/>
      <c r="D28" s="293"/>
      <c r="E28" s="293"/>
      <c r="F28" s="293"/>
      <c r="G28" s="293"/>
      <c r="H28" s="293"/>
      <c r="I28" s="286"/>
      <c r="J28" s="286"/>
    </row>
    <row r="29" spans="1:11" ht="15.75">
      <c r="A29" s="791" t="s">
        <v>6</v>
      </c>
      <c r="B29" s="791"/>
      <c r="C29" s="791"/>
      <c r="D29" s="791"/>
      <c r="E29" s="791"/>
      <c r="F29" s="791"/>
      <c r="G29" s="791"/>
      <c r="H29" s="791"/>
      <c r="I29" s="286"/>
      <c r="J29" s="286"/>
    </row>
    <row r="30" spans="1:11" s="66" customFormat="1" ht="58.5" customHeight="1">
      <c r="A30" s="786" t="s">
        <v>1623</v>
      </c>
      <c r="B30" s="786"/>
      <c r="C30" s="786"/>
      <c r="D30" s="786"/>
      <c r="E30" s="786"/>
      <c r="F30" s="786"/>
      <c r="G30" s="786"/>
      <c r="H30" s="786"/>
      <c r="I30" s="786"/>
      <c r="J30" s="786"/>
    </row>
    <row r="31" spans="1:11" s="218" customFormat="1" ht="53.25" customHeight="1">
      <c r="A31" s="792" t="s">
        <v>991</v>
      </c>
      <c r="B31" s="792"/>
      <c r="C31" s="792"/>
      <c r="D31" s="792"/>
      <c r="E31" s="792"/>
      <c r="F31" s="792"/>
      <c r="G31" s="792"/>
      <c r="H31" s="792"/>
      <c r="I31" s="792"/>
      <c r="J31" s="792"/>
      <c r="K31" s="219"/>
    </row>
    <row r="32" spans="1:11" s="360" customFormat="1" ht="68.25" customHeight="1">
      <c r="A32" s="786" t="s">
        <v>1020</v>
      </c>
      <c r="B32" s="786"/>
      <c r="C32" s="786"/>
      <c r="D32" s="786"/>
      <c r="E32" s="786"/>
      <c r="F32" s="786"/>
      <c r="G32" s="786"/>
      <c r="H32" s="786"/>
      <c r="I32" s="786"/>
      <c r="J32" s="786"/>
      <c r="K32" s="359"/>
    </row>
    <row r="33" spans="1:11" s="360" customFormat="1" ht="48.75" customHeight="1">
      <c r="A33" s="786" t="s">
        <v>1021</v>
      </c>
      <c r="B33" s="786"/>
      <c r="C33" s="786"/>
      <c r="D33" s="786"/>
      <c r="E33" s="786"/>
      <c r="F33" s="786"/>
      <c r="G33" s="786"/>
      <c r="H33" s="786"/>
      <c r="I33" s="786"/>
      <c r="J33" s="786"/>
      <c r="K33" s="359"/>
    </row>
    <row r="34" spans="1:11" s="360" customFormat="1" ht="42" customHeight="1">
      <c r="A34" s="852" t="s">
        <v>1033</v>
      </c>
      <c r="B34" s="852"/>
      <c r="C34" s="852"/>
      <c r="D34" s="852"/>
      <c r="E34" s="852"/>
      <c r="F34" s="852"/>
      <c r="G34" s="852"/>
      <c r="H34" s="852"/>
      <c r="I34" s="852"/>
      <c r="J34" s="852"/>
      <c r="K34" s="359"/>
    </row>
    <row r="35" spans="1:11" s="360" customFormat="1" ht="20.25" customHeight="1">
      <c r="A35" s="786" t="s">
        <v>1034</v>
      </c>
      <c r="B35" s="786"/>
      <c r="C35" s="786"/>
      <c r="D35" s="786"/>
      <c r="E35" s="786"/>
      <c r="F35" s="786"/>
      <c r="G35" s="786"/>
      <c r="H35" s="786"/>
      <c r="I35" s="786"/>
      <c r="J35" s="786"/>
      <c r="K35" s="359"/>
    </row>
    <row r="36" spans="1:11" s="360" customFormat="1" ht="32.25" customHeight="1">
      <c r="A36" s="852" t="s">
        <v>1624</v>
      </c>
      <c r="B36" s="852"/>
      <c r="C36" s="852"/>
      <c r="D36" s="852"/>
      <c r="E36" s="852"/>
      <c r="F36" s="852"/>
      <c r="G36" s="852"/>
      <c r="H36" s="852"/>
      <c r="I36" s="852"/>
      <c r="J36" s="852"/>
      <c r="K36" s="359"/>
    </row>
    <row r="37" spans="1:11" s="360" customFormat="1" ht="47.25" customHeight="1">
      <c r="A37" s="786" t="s">
        <v>1022</v>
      </c>
      <c r="B37" s="786"/>
      <c r="C37" s="786"/>
      <c r="D37" s="786"/>
      <c r="E37" s="786"/>
      <c r="F37" s="786"/>
      <c r="G37" s="786"/>
      <c r="H37" s="786"/>
      <c r="I37" s="786"/>
      <c r="J37" s="786"/>
      <c r="K37" s="359"/>
    </row>
    <row r="38" spans="1:11" s="360" customFormat="1" ht="80.25" customHeight="1">
      <c r="A38" s="786" t="s">
        <v>1035</v>
      </c>
      <c r="B38" s="786"/>
      <c r="C38" s="786"/>
      <c r="D38" s="786"/>
      <c r="E38" s="786"/>
      <c r="F38" s="786"/>
      <c r="G38" s="786"/>
      <c r="H38" s="786"/>
      <c r="I38" s="786"/>
      <c r="J38" s="786"/>
      <c r="K38" s="359"/>
    </row>
    <row r="39" spans="1:11" s="360" customFormat="1" ht="54" customHeight="1">
      <c r="A39" s="786" t="s">
        <v>1625</v>
      </c>
      <c r="B39" s="786"/>
      <c r="C39" s="786"/>
      <c r="D39" s="786"/>
      <c r="E39" s="786"/>
      <c r="F39" s="786"/>
      <c r="G39" s="786"/>
      <c r="H39" s="786"/>
      <c r="I39" s="786"/>
      <c r="J39" s="786"/>
      <c r="K39" s="359"/>
    </row>
    <row r="40" spans="1:11" s="2" customFormat="1" ht="51.75" customHeight="1">
      <c r="A40" s="786" t="s">
        <v>1626</v>
      </c>
      <c r="B40" s="786"/>
      <c r="C40" s="786"/>
      <c r="D40" s="786"/>
      <c r="E40" s="786"/>
      <c r="F40" s="786"/>
      <c r="G40" s="786"/>
      <c r="H40" s="786"/>
      <c r="I40" s="786"/>
      <c r="J40" s="786"/>
      <c r="K40" s="361"/>
    </row>
    <row r="41" spans="1:11" s="363" customFormat="1" ht="66.75" customHeight="1">
      <c r="A41" s="786" t="s">
        <v>1023</v>
      </c>
      <c r="B41" s="786"/>
      <c r="C41" s="786"/>
      <c r="D41" s="786"/>
      <c r="E41" s="786"/>
      <c r="F41" s="786"/>
      <c r="G41" s="786"/>
      <c r="H41" s="786"/>
      <c r="I41" s="786"/>
      <c r="J41" s="786"/>
      <c r="K41" s="362"/>
    </row>
    <row r="42" spans="1:11" s="363" customFormat="1" ht="55.5" customHeight="1">
      <c r="A42" s="786" t="s">
        <v>1024</v>
      </c>
      <c r="B42" s="786"/>
      <c r="C42" s="786"/>
      <c r="D42" s="786"/>
      <c r="E42" s="786"/>
      <c r="F42" s="786"/>
      <c r="G42" s="786"/>
      <c r="H42" s="786"/>
      <c r="I42" s="786"/>
      <c r="J42" s="786"/>
      <c r="K42" s="362"/>
    </row>
    <row r="43" spans="1:11" s="2" customFormat="1" ht="51.75" customHeight="1">
      <c r="A43" s="786" t="s">
        <v>1025</v>
      </c>
      <c r="B43" s="786"/>
      <c r="C43" s="786"/>
      <c r="D43" s="786"/>
      <c r="E43" s="786"/>
      <c r="F43" s="786"/>
      <c r="G43" s="786"/>
      <c r="H43" s="786"/>
      <c r="I43" s="786"/>
      <c r="J43" s="786"/>
      <c r="K43" s="361"/>
    </row>
    <row r="44" spans="1:11" s="2" customFormat="1" ht="48" customHeight="1">
      <c r="A44" s="786" t="s">
        <v>1026</v>
      </c>
      <c r="B44" s="786"/>
      <c r="C44" s="786"/>
      <c r="D44" s="786"/>
      <c r="E44" s="786"/>
      <c r="F44" s="786"/>
      <c r="G44" s="786"/>
      <c r="H44" s="786"/>
      <c r="I44" s="786"/>
      <c r="J44" s="786"/>
      <c r="K44" s="361"/>
    </row>
    <row r="45" spans="1:11" s="2" customFormat="1" ht="66" customHeight="1">
      <c r="A45" s="786" t="s">
        <v>1027</v>
      </c>
      <c r="B45" s="786"/>
      <c r="C45" s="786"/>
      <c r="D45" s="786"/>
      <c r="E45" s="786"/>
      <c r="F45" s="786"/>
      <c r="G45" s="786"/>
      <c r="H45" s="786"/>
      <c r="I45" s="786"/>
      <c r="J45" s="786"/>
      <c r="K45" s="361"/>
    </row>
    <row r="46" spans="1:11" s="2" customFormat="1" ht="42" customHeight="1">
      <c r="A46" s="786" t="s">
        <v>1028</v>
      </c>
      <c r="B46" s="786"/>
      <c r="C46" s="786"/>
      <c r="D46" s="786"/>
      <c r="E46" s="786"/>
      <c r="F46" s="786"/>
      <c r="G46" s="786"/>
      <c r="H46" s="786"/>
      <c r="I46" s="786"/>
      <c r="J46" s="786"/>
      <c r="K46" s="361"/>
    </row>
    <row r="47" spans="1:11" s="2" customFormat="1" ht="53.25" customHeight="1">
      <c r="A47" s="786" t="s">
        <v>1029</v>
      </c>
      <c r="B47" s="786"/>
      <c r="C47" s="786"/>
      <c r="D47" s="786"/>
      <c r="E47" s="786"/>
      <c r="F47" s="786"/>
      <c r="G47" s="786"/>
      <c r="H47" s="786"/>
      <c r="I47" s="786"/>
      <c r="J47" s="786"/>
      <c r="K47" s="322"/>
    </row>
    <row r="48" spans="1:11" s="2" customFormat="1" ht="128.25" customHeight="1">
      <c r="A48" s="786" t="s">
        <v>1111</v>
      </c>
      <c r="B48" s="786"/>
      <c r="C48" s="786"/>
      <c r="D48" s="786"/>
      <c r="E48" s="786"/>
      <c r="F48" s="786"/>
      <c r="G48" s="786"/>
      <c r="H48" s="786"/>
      <c r="I48" s="786"/>
      <c r="J48" s="786"/>
      <c r="K48" s="361"/>
    </row>
    <row r="49" spans="1:11" s="2" customFormat="1" ht="51.75" customHeight="1">
      <c r="A49" s="786" t="s">
        <v>1030</v>
      </c>
      <c r="B49" s="786"/>
      <c r="C49" s="786"/>
      <c r="D49" s="786"/>
      <c r="E49" s="786"/>
      <c r="F49" s="786"/>
      <c r="G49" s="786"/>
      <c r="H49" s="786"/>
      <c r="I49" s="786"/>
      <c r="J49" s="786"/>
      <c r="K49" s="361"/>
    </row>
    <row r="50" spans="1:11" s="2" customFormat="1" ht="158.25" customHeight="1">
      <c r="A50" s="797" t="s">
        <v>1031</v>
      </c>
      <c r="B50" s="797"/>
      <c r="C50" s="797"/>
      <c r="D50" s="797"/>
      <c r="E50" s="797"/>
      <c r="F50" s="797"/>
      <c r="G50" s="797"/>
      <c r="H50" s="797"/>
      <c r="I50" s="797"/>
      <c r="J50" s="797"/>
      <c r="K50" s="361"/>
    </row>
    <row r="51" spans="1:11" s="2" customFormat="1" ht="63" customHeight="1">
      <c r="A51" s="853" t="s">
        <v>1032</v>
      </c>
      <c r="B51" s="853"/>
      <c r="C51" s="853"/>
      <c r="D51" s="853"/>
      <c r="E51" s="853"/>
      <c r="F51" s="853"/>
      <c r="G51" s="853"/>
      <c r="H51" s="853"/>
      <c r="I51" s="853"/>
      <c r="J51" s="853"/>
      <c r="K51" s="361"/>
    </row>
    <row r="52" spans="1:11" s="218" customFormat="1" ht="130.5" customHeight="1">
      <c r="A52" s="792" t="s">
        <v>1627</v>
      </c>
      <c r="B52" s="792"/>
      <c r="C52" s="792"/>
      <c r="D52" s="792"/>
      <c r="E52" s="792"/>
      <c r="F52" s="792"/>
      <c r="G52" s="792"/>
      <c r="H52" s="792"/>
      <c r="I52" s="792"/>
      <c r="J52" s="792"/>
      <c r="K52" s="219"/>
    </row>
    <row r="53" spans="1:11" s="218" customFormat="1" ht="120" customHeight="1">
      <c r="A53" s="606" t="s">
        <v>1628</v>
      </c>
      <c r="B53" s="606"/>
      <c r="C53" s="606"/>
      <c r="D53" s="606"/>
      <c r="E53" s="606"/>
      <c r="F53" s="606"/>
      <c r="G53" s="606"/>
      <c r="H53" s="606"/>
      <c r="I53" s="606"/>
      <c r="J53" s="606"/>
      <c r="K53" s="69"/>
    </row>
    <row r="54" spans="1:11" s="66" customFormat="1">
      <c r="A54" s="220"/>
      <c r="B54" s="220"/>
      <c r="C54" s="220"/>
      <c r="D54" s="220"/>
      <c r="E54" s="220"/>
      <c r="F54" s="220"/>
      <c r="G54" s="220"/>
      <c r="H54" s="220"/>
      <c r="I54" s="220"/>
      <c r="J54" s="220"/>
    </row>
    <row r="55" spans="1:11" ht="15.75">
      <c r="A55" s="791" t="s">
        <v>7</v>
      </c>
      <c r="B55" s="791"/>
      <c r="C55" s="791"/>
      <c r="D55" s="791"/>
      <c r="E55" s="791"/>
      <c r="F55" s="791"/>
      <c r="G55" s="791"/>
      <c r="H55" s="791"/>
      <c r="I55" s="286"/>
      <c r="J55" s="286"/>
    </row>
    <row r="56" spans="1:11" ht="15.75">
      <c r="A56" s="295"/>
      <c r="B56" s="295"/>
      <c r="C56" s="295"/>
      <c r="D56" s="295"/>
      <c r="E56" s="294"/>
      <c r="F56" s="294"/>
      <c r="G56" s="293"/>
      <c r="H56" s="293"/>
      <c r="I56" s="286"/>
      <c r="J56" s="286"/>
    </row>
    <row r="57" spans="1:11" ht="19.5" customHeight="1">
      <c r="A57" s="793" t="s">
        <v>905</v>
      </c>
      <c r="B57" s="793"/>
      <c r="C57" s="793"/>
      <c r="D57" s="793"/>
      <c r="E57" s="793"/>
      <c r="F57" s="793"/>
      <c r="G57" s="793"/>
      <c r="H57" s="793"/>
      <c r="I57" s="793"/>
      <c r="J57" s="793"/>
    </row>
    <row r="58" spans="1:11" ht="15.75">
      <c r="A58" s="296"/>
      <c r="B58" s="296"/>
      <c r="C58" s="296"/>
      <c r="D58" s="296"/>
      <c r="E58" s="296"/>
      <c r="F58" s="296"/>
      <c r="G58" s="296"/>
      <c r="H58" s="296"/>
      <c r="I58" s="286"/>
      <c r="J58" s="286"/>
    </row>
    <row r="59" spans="1:11" ht="15.75">
      <c r="A59" s="791" t="s">
        <v>9</v>
      </c>
      <c r="B59" s="791"/>
      <c r="C59" s="791"/>
      <c r="D59" s="791"/>
      <c r="E59" s="791"/>
      <c r="F59" s="791"/>
      <c r="G59" s="791"/>
      <c r="H59" s="791"/>
      <c r="I59" s="286"/>
      <c r="J59" s="286"/>
    </row>
    <row r="60" spans="1:11" s="66" customFormat="1">
      <c r="A60" s="297"/>
      <c r="B60" s="297"/>
      <c r="C60" s="297"/>
      <c r="D60" s="297"/>
      <c r="E60" s="297"/>
      <c r="F60" s="297"/>
      <c r="G60" s="297"/>
      <c r="H60" s="297"/>
      <c r="I60" s="297"/>
      <c r="J60" s="297"/>
    </row>
    <row r="61" spans="1:11" s="70" customFormat="1" ht="38.25" customHeight="1">
      <c r="A61" s="68"/>
      <c r="B61" s="606" t="s">
        <v>63</v>
      </c>
      <c r="C61" s="606"/>
      <c r="D61" s="606"/>
      <c r="E61" s="606"/>
      <c r="F61" s="606"/>
      <c r="G61" s="606"/>
      <c r="H61" s="606"/>
      <c r="I61" s="606"/>
      <c r="J61" s="606"/>
    </row>
    <row r="62" spans="1:11" s="70" customFormat="1" ht="33.75" customHeight="1">
      <c r="A62" s="68"/>
      <c r="B62" s="606" t="s">
        <v>1036</v>
      </c>
      <c r="C62" s="606"/>
      <c r="D62" s="606"/>
      <c r="E62" s="606"/>
      <c r="F62" s="606"/>
      <c r="G62" s="606"/>
      <c r="H62" s="606"/>
      <c r="I62" s="606"/>
      <c r="J62" s="606"/>
      <c r="K62" s="364"/>
    </row>
    <row r="63" spans="1:11" s="60" customFormat="1" ht="32.25" customHeight="1">
      <c r="A63" s="59"/>
      <c r="B63" s="606" t="s">
        <v>1037</v>
      </c>
      <c r="C63" s="606"/>
      <c r="D63" s="606"/>
      <c r="E63" s="606"/>
      <c r="F63" s="606"/>
      <c r="G63" s="606"/>
      <c r="H63" s="606"/>
      <c r="I63" s="606"/>
      <c r="J63" s="606"/>
      <c r="K63" s="365"/>
    </row>
    <row r="64" spans="1:11" s="70" customFormat="1" ht="50.25" customHeight="1">
      <c r="A64" s="68"/>
      <c r="B64" s="606" t="s">
        <v>1001</v>
      </c>
      <c r="C64" s="606"/>
      <c r="D64" s="606"/>
      <c r="E64" s="606"/>
      <c r="F64" s="606"/>
      <c r="G64" s="606"/>
      <c r="H64" s="606"/>
      <c r="I64" s="606"/>
      <c r="J64" s="606"/>
    </row>
    <row r="65" spans="1:10" ht="3" customHeight="1">
      <c r="A65" s="298"/>
      <c r="B65" s="298"/>
      <c r="C65" s="298"/>
      <c r="D65" s="298"/>
      <c r="E65" s="298"/>
      <c r="F65" s="298"/>
      <c r="G65" s="298"/>
      <c r="H65" s="298"/>
      <c r="I65" s="298"/>
      <c r="J65" s="298"/>
    </row>
    <row r="66" spans="1:10" ht="15.75">
      <c r="A66" s="299" t="s">
        <v>10</v>
      </c>
      <c r="B66" s="299"/>
      <c r="C66" s="299"/>
      <c r="D66" s="299"/>
      <c r="E66" s="299"/>
      <c r="F66" s="299"/>
      <c r="G66" s="299"/>
      <c r="H66" s="299"/>
      <c r="I66" s="299"/>
      <c r="J66" s="299"/>
    </row>
    <row r="67" spans="1:10" ht="15.75">
      <c r="A67" s="299"/>
      <c r="B67" s="299"/>
      <c r="C67" s="299"/>
      <c r="D67" s="299"/>
      <c r="E67" s="299"/>
      <c r="F67" s="299"/>
      <c r="G67" s="299"/>
      <c r="H67" s="299"/>
      <c r="I67" s="299"/>
      <c r="J67" s="299"/>
    </row>
    <row r="68" spans="1:10" ht="15.75">
      <c r="A68" s="299" t="s">
        <v>52</v>
      </c>
      <c r="B68" s="299"/>
      <c r="C68" s="299"/>
      <c r="D68" s="299"/>
      <c r="E68" s="299"/>
      <c r="F68" s="299"/>
      <c r="G68" s="299"/>
      <c r="H68" s="299"/>
      <c r="I68" s="299"/>
      <c r="J68" s="299"/>
    </row>
    <row r="69" spans="1:10" ht="15.75">
      <c r="A69" s="299"/>
      <c r="B69" s="299"/>
      <c r="C69" s="299"/>
      <c r="D69" s="299"/>
      <c r="E69" s="299"/>
      <c r="F69" s="299"/>
      <c r="G69" s="299"/>
      <c r="H69" s="299"/>
      <c r="I69" s="299"/>
      <c r="J69" s="299"/>
    </row>
    <row r="70" spans="1:10" ht="21" customHeight="1">
      <c r="A70" s="795" t="s">
        <v>990</v>
      </c>
      <c r="B70" s="796"/>
      <c r="C70" s="796"/>
      <c r="D70" s="796"/>
      <c r="E70" s="796"/>
      <c r="F70" s="796"/>
      <c r="G70" s="796"/>
      <c r="H70" s="796"/>
      <c r="I70" s="796"/>
      <c r="J70" s="796"/>
    </row>
    <row r="71" spans="1:10" ht="21" customHeight="1">
      <c r="A71" s="796"/>
      <c r="B71" s="796"/>
      <c r="C71" s="796"/>
      <c r="D71" s="796"/>
      <c r="E71" s="796"/>
      <c r="F71" s="796"/>
      <c r="G71" s="796"/>
      <c r="H71" s="796"/>
      <c r="I71" s="796"/>
      <c r="J71" s="796"/>
    </row>
    <row r="72" spans="1:10" ht="21" customHeight="1">
      <c r="A72" s="796"/>
      <c r="B72" s="796"/>
      <c r="C72" s="796"/>
      <c r="D72" s="796"/>
      <c r="E72" s="796"/>
      <c r="F72" s="796"/>
      <c r="G72" s="796"/>
      <c r="H72" s="796"/>
      <c r="I72" s="796"/>
      <c r="J72" s="796"/>
    </row>
    <row r="73" spans="1:10" ht="15.75">
      <c r="A73" s="295"/>
      <c r="B73" s="295"/>
      <c r="C73" s="295"/>
      <c r="D73" s="295"/>
      <c r="E73" s="294"/>
      <c r="F73" s="294"/>
      <c r="G73" s="296"/>
      <c r="H73" s="296"/>
      <c r="I73" s="286"/>
      <c r="J73" s="286"/>
    </row>
    <row r="74" spans="1:10" ht="15.75" customHeight="1">
      <c r="A74" s="299" t="s">
        <v>69</v>
      </c>
      <c r="B74" s="299"/>
      <c r="C74" s="299"/>
      <c r="D74" s="299"/>
      <c r="E74" s="299"/>
      <c r="F74" s="299"/>
      <c r="G74" s="299"/>
      <c r="H74" s="299"/>
      <c r="I74" s="286"/>
      <c r="J74" s="286"/>
    </row>
    <row r="75" spans="1:10" ht="13.5" customHeight="1">
      <c r="A75" s="295"/>
      <c r="B75" s="295"/>
      <c r="C75" s="295"/>
      <c r="D75" s="295"/>
      <c r="E75" s="301"/>
      <c r="F75" s="301"/>
      <c r="G75" s="302"/>
      <c r="H75" s="302"/>
      <c r="I75" s="286"/>
      <c r="J75" s="286"/>
    </row>
    <row r="76" spans="1:10" s="66" customFormat="1" ht="15.75">
      <c r="A76" s="303" t="s">
        <v>51</v>
      </c>
      <c r="B76" s="303"/>
      <c r="C76" s="303"/>
      <c r="D76" s="303"/>
      <c r="E76" s="303"/>
      <c r="F76" s="303"/>
      <c r="G76" s="303"/>
      <c r="H76" s="303"/>
      <c r="I76" s="304"/>
      <c r="J76" s="304"/>
    </row>
    <row r="77" spans="1:10" s="66" customFormat="1" ht="15.75">
      <c r="A77" s="303" t="s">
        <v>373</v>
      </c>
      <c r="B77" s="303"/>
      <c r="C77" s="303"/>
      <c r="D77" s="303"/>
      <c r="E77" s="303"/>
      <c r="F77" s="303"/>
      <c r="G77" s="303"/>
      <c r="H77" s="303"/>
      <c r="I77" s="304"/>
      <c r="J77" s="304"/>
    </row>
    <row r="78" spans="1:10" s="66" customFormat="1" ht="15.75">
      <c r="A78" s="303" t="s">
        <v>11</v>
      </c>
      <c r="B78" s="303"/>
      <c r="C78" s="303"/>
      <c r="D78" s="303"/>
      <c r="E78" s="303"/>
      <c r="F78" s="303"/>
      <c r="G78" s="303"/>
      <c r="H78" s="303"/>
      <c r="I78" s="304"/>
      <c r="J78" s="304"/>
    </row>
    <row r="79" spans="1:10" ht="15.75">
      <c r="A79" s="1"/>
      <c r="B79" s="300"/>
      <c r="C79" s="300"/>
      <c r="D79" s="300"/>
      <c r="E79" s="300"/>
      <c r="F79" s="300"/>
      <c r="G79" s="300"/>
      <c r="H79" s="300"/>
      <c r="I79" s="286"/>
      <c r="J79" s="286"/>
    </row>
    <row r="80" spans="1:10" ht="15.75" customHeight="1">
      <c r="A80" s="299" t="s">
        <v>1109</v>
      </c>
      <c r="B80" s="299"/>
      <c r="C80" s="299"/>
      <c r="D80" s="299"/>
      <c r="E80" s="299"/>
      <c r="F80" s="299"/>
      <c r="G80" s="299"/>
      <c r="H80" s="299"/>
      <c r="I80" s="286"/>
      <c r="J80" s="286"/>
    </row>
    <row r="81" spans="1:10" ht="13.5" customHeight="1">
      <c r="A81" s="295"/>
      <c r="B81" s="295"/>
      <c r="C81" s="295"/>
      <c r="D81" s="295"/>
      <c r="E81" s="301"/>
      <c r="F81" s="301"/>
      <c r="G81" s="302"/>
      <c r="H81" s="302"/>
      <c r="I81" s="286"/>
      <c r="J81" s="286"/>
    </row>
    <row r="82" spans="1:10" s="66" customFormat="1" ht="15.75">
      <c r="A82" s="303" t="s">
        <v>372</v>
      </c>
      <c r="B82" s="303"/>
      <c r="C82" s="303"/>
      <c r="D82" s="303"/>
      <c r="E82" s="303"/>
      <c r="F82" s="303"/>
      <c r="G82" s="303"/>
      <c r="H82" s="303"/>
      <c r="I82" s="304"/>
      <c r="J82" s="304"/>
    </row>
    <row r="83" spans="1:10" s="66" customFormat="1" ht="15.75">
      <c r="A83" s="303" t="s">
        <v>374</v>
      </c>
      <c r="B83" s="303"/>
      <c r="C83" s="303"/>
      <c r="D83" s="303"/>
      <c r="E83" s="303"/>
      <c r="F83" s="303"/>
      <c r="G83" s="303"/>
      <c r="H83" s="303"/>
      <c r="I83" s="304"/>
      <c r="J83" s="304"/>
    </row>
    <row r="84" spans="1:10" s="66" customFormat="1" ht="15.75">
      <c r="A84" s="303" t="s">
        <v>11</v>
      </c>
      <c r="B84" s="303"/>
      <c r="C84" s="303"/>
      <c r="D84" s="303"/>
      <c r="E84" s="303"/>
      <c r="F84" s="303"/>
      <c r="G84" s="303"/>
      <c r="H84" s="303"/>
      <c r="I84" s="304"/>
      <c r="J84" s="304"/>
    </row>
    <row r="85" spans="1:10" s="66" customFormat="1" ht="15.75">
      <c r="A85" s="303"/>
      <c r="B85" s="303"/>
      <c r="C85" s="303"/>
      <c r="D85" s="303"/>
      <c r="E85" s="303"/>
      <c r="F85" s="303"/>
      <c r="G85" s="303"/>
      <c r="H85" s="303"/>
      <c r="I85" s="304"/>
      <c r="J85" s="304"/>
    </row>
    <row r="86" spans="1:10" ht="15.75" customHeight="1">
      <c r="A86" s="299" t="s">
        <v>375</v>
      </c>
      <c r="B86" s="299"/>
      <c r="C86" s="299"/>
      <c r="D86" s="299"/>
      <c r="E86" s="299"/>
      <c r="F86" s="299"/>
      <c r="G86" s="299"/>
      <c r="H86" s="299"/>
      <c r="I86" s="286"/>
      <c r="J86" s="286"/>
    </row>
    <row r="87" spans="1:10" ht="13.5" customHeight="1">
      <c r="A87" s="295"/>
      <c r="B87" s="295"/>
      <c r="C87" s="295"/>
      <c r="D87" s="295"/>
      <c r="E87" s="301"/>
      <c r="F87" s="301"/>
      <c r="G87" s="302"/>
      <c r="H87" s="302"/>
      <c r="I87" s="286"/>
      <c r="J87" s="286"/>
    </row>
    <row r="88" spans="1:10" s="66" customFormat="1" ht="15.75">
      <c r="A88" s="303" t="s">
        <v>376</v>
      </c>
      <c r="B88" s="303"/>
      <c r="C88" s="303"/>
      <c r="D88" s="303"/>
      <c r="E88" s="303"/>
      <c r="F88" s="303"/>
      <c r="G88" s="303"/>
      <c r="H88" s="303"/>
      <c r="I88" s="304"/>
      <c r="J88" s="304"/>
    </row>
    <row r="89" spans="1:10" s="66" customFormat="1" ht="15.75">
      <c r="A89" s="303" t="s">
        <v>1110</v>
      </c>
      <c r="B89" s="303"/>
      <c r="C89" s="303"/>
      <c r="D89" s="303"/>
      <c r="E89" s="303"/>
      <c r="F89" s="303"/>
      <c r="G89" s="303"/>
      <c r="H89" s="303"/>
      <c r="I89" s="304"/>
      <c r="J89" s="304"/>
    </row>
    <row r="90" spans="1:10" s="66" customFormat="1" ht="15.75">
      <c r="A90" s="303" t="s">
        <v>11</v>
      </c>
      <c r="B90" s="303"/>
      <c r="C90" s="303"/>
      <c r="D90" s="303"/>
      <c r="E90" s="303"/>
      <c r="F90" s="303"/>
      <c r="G90" s="303"/>
      <c r="H90" s="303"/>
      <c r="I90" s="304"/>
      <c r="J90" s="304"/>
    </row>
    <row r="91" spans="1:10" s="66" customFormat="1" ht="15.75">
      <c r="A91" s="303"/>
      <c r="B91" s="303"/>
      <c r="C91" s="303"/>
      <c r="D91" s="303"/>
      <c r="E91" s="303"/>
      <c r="F91" s="303"/>
      <c r="G91" s="303"/>
      <c r="H91" s="303"/>
      <c r="I91" s="304"/>
      <c r="J91" s="304"/>
    </row>
    <row r="92" spans="1:10" ht="15.75">
      <c r="A92" s="791" t="s">
        <v>12</v>
      </c>
      <c r="B92" s="791"/>
      <c r="C92" s="791"/>
      <c r="D92" s="791"/>
      <c r="E92" s="791"/>
      <c r="F92" s="791"/>
      <c r="G92" s="791"/>
      <c r="H92" s="791"/>
      <c r="I92" s="286"/>
      <c r="J92" s="286"/>
    </row>
    <row r="93" spans="1:10" ht="15.75">
      <c r="A93" s="1"/>
      <c r="B93" s="1"/>
      <c r="C93" s="1"/>
      <c r="D93" s="1"/>
      <c r="E93" s="305"/>
      <c r="F93" s="305"/>
      <c r="G93" s="306"/>
      <c r="H93" s="306"/>
      <c r="I93" s="286"/>
      <c r="J93" s="286"/>
    </row>
    <row r="94" spans="1:10" ht="30" customHeight="1">
      <c r="A94" s="794" t="s">
        <v>378</v>
      </c>
      <c r="B94" s="794"/>
      <c r="C94" s="794"/>
      <c r="D94" s="794"/>
      <c r="E94" s="794"/>
      <c r="F94" s="794"/>
      <c r="G94" s="794"/>
      <c r="H94" s="794"/>
      <c r="I94" s="794"/>
      <c r="J94" s="794"/>
    </row>
    <row r="95" spans="1:10" ht="15.75">
      <c r="A95" s="306"/>
      <c r="B95" s="306"/>
      <c r="C95" s="306"/>
      <c r="D95" s="306"/>
      <c r="E95" s="306"/>
      <c r="F95" s="306"/>
      <c r="G95" s="306"/>
      <c r="H95" s="306"/>
      <c r="I95" s="286"/>
      <c r="J95" s="286"/>
    </row>
    <row r="96" spans="1:10" ht="15.75">
      <c r="A96" s="791" t="s">
        <v>13</v>
      </c>
      <c r="B96" s="791"/>
      <c r="C96" s="791"/>
      <c r="D96" s="791"/>
      <c r="E96" s="791"/>
      <c r="F96" s="791"/>
      <c r="G96" s="791"/>
      <c r="H96" s="791"/>
      <c r="I96" s="286"/>
      <c r="J96" s="286"/>
    </row>
    <row r="97" spans="1:10">
      <c r="A97" s="48"/>
      <c r="B97" s="48"/>
      <c r="C97" s="20"/>
      <c r="D97" s="20"/>
      <c r="E97" s="18"/>
      <c r="F97" s="18"/>
      <c r="G97" s="19"/>
      <c r="H97" s="19"/>
      <c r="I97" s="5"/>
      <c r="J97" s="5"/>
    </row>
    <row r="98" spans="1:10" ht="15.75">
      <c r="A98" s="776" t="s">
        <v>14</v>
      </c>
      <c r="B98" s="776"/>
      <c r="C98" s="776"/>
      <c r="D98" s="776"/>
      <c r="E98" s="776"/>
      <c r="F98" s="776"/>
      <c r="G98" s="783">
        <v>0</v>
      </c>
      <c r="H98" s="784"/>
      <c r="I98" s="785"/>
      <c r="J98" s="286"/>
    </row>
    <row r="99" spans="1:10" ht="15.75">
      <c r="A99" s="776" t="s">
        <v>15</v>
      </c>
      <c r="B99" s="776"/>
      <c r="C99" s="776"/>
      <c r="D99" s="776"/>
      <c r="E99" s="776"/>
      <c r="F99" s="776"/>
      <c r="G99" s="777">
        <f>+I109</f>
        <v>640844149</v>
      </c>
      <c r="H99" s="778"/>
      <c r="I99" s="779"/>
      <c r="J99" s="286"/>
    </row>
    <row r="100" spans="1:10" ht="15.75">
      <c r="A100" s="776" t="s">
        <v>27</v>
      </c>
      <c r="B100" s="776"/>
      <c r="C100" s="776"/>
      <c r="D100" s="776"/>
      <c r="E100" s="776"/>
      <c r="F100" s="776"/>
      <c r="G100" s="777">
        <f>+G99</f>
        <v>640844149</v>
      </c>
      <c r="H100" s="778"/>
      <c r="I100" s="779"/>
      <c r="J100" s="286"/>
    </row>
    <row r="101" spans="1:10" ht="15.75">
      <c r="A101" s="300"/>
      <c r="B101" s="1"/>
      <c r="C101" s="1"/>
      <c r="D101" s="311"/>
      <c r="E101" s="312"/>
      <c r="F101" s="305"/>
      <c r="G101" s="306"/>
      <c r="H101" s="306"/>
      <c r="I101" s="286"/>
      <c r="J101" s="286"/>
    </row>
    <row r="102" spans="1:10" ht="18" customHeight="1">
      <c r="A102" s="780" t="s">
        <v>16</v>
      </c>
      <c r="B102" s="780"/>
      <c r="C102" s="780"/>
      <c r="D102" s="780"/>
      <c r="E102" s="780"/>
      <c r="F102" s="780"/>
      <c r="G102" s="780"/>
      <c r="H102" s="313" t="s">
        <v>17</v>
      </c>
      <c r="I102" s="313" t="s">
        <v>18</v>
      </c>
      <c r="J102" s="313" t="s">
        <v>19</v>
      </c>
    </row>
    <row r="103" spans="1:10" s="66" customFormat="1">
      <c r="A103" s="765" t="s">
        <v>20</v>
      </c>
      <c r="B103" s="765"/>
      <c r="C103" s="765"/>
      <c r="D103" s="765"/>
      <c r="E103" s="765"/>
      <c r="F103" s="765"/>
      <c r="G103" s="765"/>
      <c r="H103" s="314"/>
      <c r="I103" s="315">
        <f>+J403</f>
        <v>121146731</v>
      </c>
      <c r="J103" s="315">
        <f t="shared" ref="J103:J105" si="0">+H103+I103</f>
        <v>121146731</v>
      </c>
    </row>
    <row r="104" spans="1:10">
      <c r="A104" s="803" t="s">
        <v>21</v>
      </c>
      <c r="B104" s="803"/>
      <c r="C104" s="803"/>
      <c r="D104" s="803"/>
      <c r="E104" s="803"/>
      <c r="F104" s="803"/>
      <c r="G104" s="803"/>
      <c r="H104" s="316"/>
      <c r="I104" s="317">
        <f>+J954</f>
        <v>51267532</v>
      </c>
      <c r="J104" s="317">
        <f t="shared" si="0"/>
        <v>51267532</v>
      </c>
    </row>
    <row r="105" spans="1:10">
      <c r="A105" s="804" t="s">
        <v>28</v>
      </c>
      <c r="B105" s="804"/>
      <c r="C105" s="804"/>
      <c r="D105" s="804"/>
      <c r="E105" s="804"/>
      <c r="F105" s="804"/>
      <c r="G105" s="804"/>
      <c r="H105" s="316"/>
      <c r="I105" s="317">
        <f>+J997</f>
        <v>12816883</v>
      </c>
      <c r="J105" s="317">
        <f t="shared" si="0"/>
        <v>12816883</v>
      </c>
    </row>
    <row r="106" spans="1:10">
      <c r="A106" s="805" t="s">
        <v>29</v>
      </c>
      <c r="B106" s="806"/>
      <c r="C106" s="806"/>
      <c r="D106" s="806"/>
      <c r="E106" s="806"/>
      <c r="F106" s="806"/>
      <c r="G106" s="807"/>
      <c r="H106" s="318"/>
      <c r="I106" s="317">
        <f>+J1175</f>
        <v>455613003</v>
      </c>
      <c r="J106" s="317">
        <f>+H106+I106</f>
        <v>455613003</v>
      </c>
    </row>
    <row r="107" spans="1:10">
      <c r="A107" s="808" t="s">
        <v>22</v>
      </c>
      <c r="B107" s="808"/>
      <c r="C107" s="808"/>
      <c r="D107" s="808"/>
      <c r="E107" s="808"/>
      <c r="F107" s="808"/>
      <c r="G107" s="808"/>
      <c r="H107" s="316"/>
      <c r="I107" s="317">
        <f>+G107+H107</f>
        <v>0</v>
      </c>
      <c r="J107" s="317">
        <f>+H107+I107</f>
        <v>0</v>
      </c>
    </row>
    <row r="108" spans="1:10">
      <c r="A108" s="803" t="s">
        <v>23</v>
      </c>
      <c r="B108" s="803"/>
      <c r="C108" s="803"/>
      <c r="D108" s="803"/>
      <c r="E108" s="803"/>
      <c r="F108" s="803"/>
      <c r="G108" s="803"/>
      <c r="H108" s="316"/>
      <c r="I108" s="317">
        <f>+G108+H108</f>
        <v>0</v>
      </c>
      <c r="J108" s="317">
        <f>+H108+I108</f>
        <v>0</v>
      </c>
    </row>
    <row r="109" spans="1:10" ht="15.75">
      <c r="A109" s="780" t="s">
        <v>24</v>
      </c>
      <c r="B109" s="780"/>
      <c r="C109" s="780"/>
      <c r="D109" s="780"/>
      <c r="E109" s="780"/>
      <c r="F109" s="780"/>
      <c r="G109" s="780"/>
      <c r="H109" s="316">
        <f>SUM(H103:H108)</f>
        <v>0</v>
      </c>
      <c r="I109" s="317">
        <f>SUM(I103:I108)</f>
        <v>640844149</v>
      </c>
      <c r="J109" s="317">
        <f>SUM(J103:J108)</f>
        <v>640844149</v>
      </c>
    </row>
    <row r="110" spans="1:10">
      <c r="A110" s="25"/>
      <c r="B110" s="26"/>
      <c r="C110" s="26"/>
      <c r="D110" s="27"/>
      <c r="E110" s="28"/>
      <c r="F110" s="29"/>
      <c r="G110" s="30"/>
      <c r="H110" s="30"/>
      <c r="I110" s="31"/>
      <c r="J110" s="31"/>
    </row>
    <row r="111" spans="1:10">
      <c r="A111" s="615" t="s">
        <v>36</v>
      </c>
      <c r="B111" s="615"/>
      <c r="C111" s="615"/>
      <c r="D111" s="615"/>
      <c r="E111" s="615"/>
      <c r="F111" s="615"/>
      <c r="G111" s="615"/>
      <c r="H111" s="615"/>
      <c r="I111" s="615"/>
      <c r="J111" s="615"/>
    </row>
    <row r="112" spans="1:10">
      <c r="A112" s="615" t="s">
        <v>82</v>
      </c>
      <c r="B112" s="615"/>
      <c r="C112" s="615"/>
      <c r="D112" s="615"/>
      <c r="E112" s="615"/>
      <c r="F112" s="615"/>
      <c r="G112" s="615"/>
      <c r="H112" s="615"/>
      <c r="I112" s="615"/>
      <c r="J112" s="615"/>
    </row>
    <row r="113" spans="1:13" ht="38.25" customHeight="1">
      <c r="A113" s="612" t="s">
        <v>32</v>
      </c>
      <c r="B113" s="612"/>
      <c r="C113" s="612" t="s">
        <v>31</v>
      </c>
      <c r="D113" s="612"/>
      <c r="E113" s="616" t="s">
        <v>33</v>
      </c>
      <c r="F113" s="617"/>
      <c r="G113" s="618"/>
      <c r="H113" s="35" t="s">
        <v>34</v>
      </c>
      <c r="I113" s="633" t="s">
        <v>35</v>
      </c>
      <c r="J113" s="634"/>
    </row>
    <row r="114" spans="1:13" ht="48.75" customHeight="1">
      <c r="A114" s="591" t="s">
        <v>998</v>
      </c>
      <c r="B114" s="592"/>
      <c r="C114" s="613" t="s">
        <v>999</v>
      </c>
      <c r="D114" s="614"/>
      <c r="E114" s="619" t="s">
        <v>992</v>
      </c>
      <c r="F114" s="620"/>
      <c r="G114" s="621"/>
      <c r="H114" s="267">
        <v>16</v>
      </c>
      <c r="I114" s="842">
        <v>32042207</v>
      </c>
      <c r="J114" s="843"/>
      <c r="K114" s="79" t="s">
        <v>1000</v>
      </c>
      <c r="L114" s="79"/>
      <c r="M114" s="172"/>
    </row>
    <row r="115" spans="1:13" s="189" customFormat="1" ht="48.75" customHeight="1">
      <c r="A115" s="756" t="s">
        <v>1043</v>
      </c>
      <c r="B115" s="756"/>
      <c r="C115" s="756" t="s">
        <v>999</v>
      </c>
      <c r="D115" s="756"/>
      <c r="E115" s="768" t="s">
        <v>1044</v>
      </c>
      <c r="F115" s="768"/>
      <c r="G115" s="768"/>
      <c r="H115" s="267">
        <v>16</v>
      </c>
      <c r="I115" s="844">
        <v>5000000</v>
      </c>
      <c r="J115" s="844"/>
      <c r="K115" s="375"/>
    </row>
    <row r="116" spans="1:13" s="189" customFormat="1" ht="48.75" customHeight="1">
      <c r="A116" s="756" t="s">
        <v>1045</v>
      </c>
      <c r="B116" s="756"/>
      <c r="C116" s="756" t="s">
        <v>999</v>
      </c>
      <c r="D116" s="756"/>
      <c r="E116" s="768" t="s">
        <v>1044</v>
      </c>
      <c r="F116" s="768"/>
      <c r="G116" s="768"/>
      <c r="H116" s="267">
        <v>16</v>
      </c>
      <c r="I116" s="844">
        <v>1500000</v>
      </c>
      <c r="J116" s="844"/>
      <c r="K116" s="375"/>
    </row>
    <row r="117" spans="1:13" s="189" customFormat="1" ht="48.75" customHeight="1">
      <c r="A117" s="756" t="s">
        <v>1048</v>
      </c>
      <c r="B117" s="756"/>
      <c r="C117" s="756" t="s">
        <v>999</v>
      </c>
      <c r="D117" s="756"/>
      <c r="E117" s="768" t="s">
        <v>1044</v>
      </c>
      <c r="F117" s="768"/>
      <c r="G117" s="768"/>
      <c r="H117" s="267">
        <v>16</v>
      </c>
      <c r="I117" s="844">
        <v>12042207</v>
      </c>
      <c r="J117" s="844"/>
      <c r="K117" s="375"/>
    </row>
    <row r="118" spans="1:13" s="189" customFormat="1" ht="48.75" customHeight="1">
      <c r="A118" s="756" t="s">
        <v>1049</v>
      </c>
      <c r="B118" s="756"/>
      <c r="C118" s="756" t="s">
        <v>999</v>
      </c>
      <c r="D118" s="756"/>
      <c r="E118" s="768" t="s">
        <v>1044</v>
      </c>
      <c r="F118" s="768"/>
      <c r="G118" s="768"/>
      <c r="H118" s="267">
        <v>16</v>
      </c>
      <c r="I118" s="844">
        <v>15000000</v>
      </c>
      <c r="J118" s="844"/>
      <c r="K118" s="375"/>
    </row>
    <row r="119" spans="1:13" s="189" customFormat="1" ht="56.25" customHeight="1">
      <c r="A119" s="858" t="s">
        <v>1050</v>
      </c>
      <c r="B119" s="858"/>
      <c r="C119" s="756" t="s">
        <v>999</v>
      </c>
      <c r="D119" s="756"/>
      <c r="E119" s="768" t="s">
        <v>1052</v>
      </c>
      <c r="F119" s="768"/>
      <c r="G119" s="768"/>
      <c r="H119" s="267">
        <v>16</v>
      </c>
      <c r="I119" s="844">
        <v>31014391</v>
      </c>
      <c r="J119" s="844"/>
      <c r="K119" s="375" t="s">
        <v>1051</v>
      </c>
    </row>
    <row r="120" spans="1:13" s="189" customFormat="1" ht="42" customHeight="1">
      <c r="A120" s="756" t="s">
        <v>1048</v>
      </c>
      <c r="B120" s="756"/>
      <c r="C120" s="756" t="s">
        <v>1059</v>
      </c>
      <c r="D120" s="756"/>
      <c r="E120" s="768" t="s">
        <v>1060</v>
      </c>
      <c r="F120" s="768"/>
      <c r="G120" s="768"/>
      <c r="H120" s="267">
        <v>16</v>
      </c>
      <c r="I120" s="844">
        <v>100000</v>
      </c>
      <c r="J120" s="844"/>
      <c r="K120" s="375"/>
    </row>
    <row r="121" spans="1:13" s="189" customFormat="1" ht="69" customHeight="1">
      <c r="A121" s="756" t="s">
        <v>1048</v>
      </c>
      <c r="B121" s="756"/>
      <c r="C121" s="756" t="s">
        <v>907</v>
      </c>
      <c r="D121" s="756"/>
      <c r="E121" s="768" t="s">
        <v>1061</v>
      </c>
      <c r="F121" s="768"/>
      <c r="G121" s="768"/>
      <c r="H121" s="267">
        <v>16</v>
      </c>
      <c r="I121" s="844">
        <v>5000000</v>
      </c>
      <c r="J121" s="844"/>
      <c r="K121" s="375"/>
    </row>
    <row r="122" spans="1:13" s="189" customFormat="1" ht="49.5" customHeight="1">
      <c r="A122" s="756" t="s">
        <v>1048</v>
      </c>
      <c r="B122" s="756"/>
      <c r="C122" s="756" t="s">
        <v>911</v>
      </c>
      <c r="D122" s="756"/>
      <c r="E122" s="768" t="s">
        <v>1062</v>
      </c>
      <c r="F122" s="768"/>
      <c r="G122" s="768"/>
      <c r="H122" s="267">
        <v>16</v>
      </c>
      <c r="I122" s="844">
        <v>3600000</v>
      </c>
      <c r="J122" s="844"/>
      <c r="K122" s="375"/>
    </row>
    <row r="123" spans="1:13" s="189" customFormat="1" ht="64.5" customHeight="1">
      <c r="A123" s="756" t="s">
        <v>1048</v>
      </c>
      <c r="B123" s="756"/>
      <c r="C123" s="756" t="s">
        <v>908</v>
      </c>
      <c r="D123" s="756"/>
      <c r="E123" s="768" t="s">
        <v>1063</v>
      </c>
      <c r="F123" s="768"/>
      <c r="G123" s="768"/>
      <c r="H123" s="267">
        <v>16</v>
      </c>
      <c r="I123" s="844">
        <v>1800000</v>
      </c>
      <c r="J123" s="844"/>
      <c r="K123" s="375"/>
    </row>
    <row r="124" spans="1:13" s="189" customFormat="1" ht="50.25" customHeight="1">
      <c r="A124" s="756" t="s">
        <v>1048</v>
      </c>
      <c r="B124" s="756"/>
      <c r="C124" s="756" t="s">
        <v>1064</v>
      </c>
      <c r="D124" s="756"/>
      <c r="E124" s="768" t="s">
        <v>1065</v>
      </c>
      <c r="F124" s="768"/>
      <c r="G124" s="768"/>
      <c r="H124" s="267">
        <v>16</v>
      </c>
      <c r="I124" s="844">
        <v>200000</v>
      </c>
      <c r="J124" s="844"/>
      <c r="K124" s="375"/>
    </row>
    <row r="125" spans="1:13" s="189" customFormat="1" ht="46.5" customHeight="1">
      <c r="A125" s="756" t="s">
        <v>1048</v>
      </c>
      <c r="B125" s="756"/>
      <c r="C125" s="756" t="s">
        <v>910</v>
      </c>
      <c r="D125" s="756"/>
      <c r="E125" s="768" t="s">
        <v>1066</v>
      </c>
      <c r="F125" s="768"/>
      <c r="G125" s="768"/>
      <c r="H125" s="267">
        <v>16</v>
      </c>
      <c r="I125" s="844">
        <v>1600000</v>
      </c>
      <c r="J125" s="844"/>
      <c r="K125" s="375"/>
    </row>
    <row r="126" spans="1:13" ht="33.75" customHeight="1">
      <c r="A126" s="756" t="s">
        <v>1048</v>
      </c>
      <c r="B126" s="756"/>
      <c r="C126" s="756" t="s">
        <v>936</v>
      </c>
      <c r="D126" s="756"/>
      <c r="E126" s="757" t="s">
        <v>1067</v>
      </c>
      <c r="F126" s="757"/>
      <c r="G126" s="757"/>
      <c r="H126" s="267">
        <v>16</v>
      </c>
      <c r="I126" s="758">
        <v>200000</v>
      </c>
      <c r="J126" s="758"/>
      <c r="K126" s="358"/>
    </row>
    <row r="127" spans="1:13" ht="38.25" customHeight="1">
      <c r="A127" s="756" t="s">
        <v>1048</v>
      </c>
      <c r="B127" s="756"/>
      <c r="C127" s="756" t="s">
        <v>909</v>
      </c>
      <c r="D127" s="756"/>
      <c r="E127" s="757" t="s">
        <v>1108</v>
      </c>
      <c r="F127" s="757"/>
      <c r="G127" s="757"/>
      <c r="H127" s="267">
        <v>16</v>
      </c>
      <c r="I127" s="758">
        <v>7500000</v>
      </c>
      <c r="J127" s="758"/>
      <c r="K127" s="358"/>
    </row>
    <row r="128" spans="1:13" s="227" customFormat="1" ht="52.5" customHeight="1">
      <c r="A128" s="854" t="s">
        <v>940</v>
      </c>
      <c r="B128" s="855"/>
      <c r="C128" s="738" t="s">
        <v>921</v>
      </c>
      <c r="D128" s="740"/>
      <c r="E128" s="802" t="s">
        <v>977</v>
      </c>
      <c r="F128" s="802"/>
      <c r="G128" s="802"/>
      <c r="H128" s="377">
        <v>16</v>
      </c>
      <c r="I128" s="856">
        <v>4397926</v>
      </c>
      <c r="J128" s="857"/>
      <c r="K128" s="225" t="s">
        <v>985</v>
      </c>
      <c r="L128" s="225"/>
      <c r="M128" s="226"/>
    </row>
    <row r="129" spans="1:13" s="227" customFormat="1" ht="37.5" customHeight="1">
      <c r="A129" s="800" t="s">
        <v>940</v>
      </c>
      <c r="B129" s="801"/>
      <c r="C129" s="723" t="s">
        <v>929</v>
      </c>
      <c r="D129" s="723"/>
      <c r="E129" s="768" t="s">
        <v>978</v>
      </c>
      <c r="F129" s="768"/>
      <c r="G129" s="768"/>
      <c r="H129" s="230">
        <v>16</v>
      </c>
      <c r="I129" s="769">
        <v>150000</v>
      </c>
      <c r="J129" s="770"/>
      <c r="K129" s="225"/>
      <c r="L129" s="225"/>
      <c r="M129" s="226"/>
    </row>
    <row r="130" spans="1:13" s="227" customFormat="1" ht="37.5" customHeight="1">
      <c r="A130" s="723" t="s">
        <v>940</v>
      </c>
      <c r="B130" s="723"/>
      <c r="C130" s="723" t="s">
        <v>912</v>
      </c>
      <c r="D130" s="723"/>
      <c r="E130" s="768" t="s">
        <v>923</v>
      </c>
      <c r="F130" s="768"/>
      <c r="G130" s="768"/>
      <c r="H130" s="230">
        <v>16</v>
      </c>
      <c r="I130" s="769">
        <v>11267532</v>
      </c>
      <c r="J130" s="770"/>
      <c r="K130" s="225" t="s">
        <v>1002</v>
      </c>
      <c r="L130" s="225"/>
      <c r="M130" s="226"/>
    </row>
    <row r="131" spans="1:13" ht="39.75" customHeight="1">
      <c r="A131" s="756" t="s">
        <v>67</v>
      </c>
      <c r="B131" s="756"/>
      <c r="C131" s="756" t="s">
        <v>1112</v>
      </c>
      <c r="D131" s="756"/>
      <c r="E131" s="757" t="s">
        <v>1113</v>
      </c>
      <c r="F131" s="757"/>
      <c r="G131" s="757"/>
      <c r="H131" s="267">
        <v>16</v>
      </c>
      <c r="I131" s="758">
        <v>15000000</v>
      </c>
      <c r="J131" s="758"/>
      <c r="K131" s="358"/>
    </row>
    <row r="132" spans="1:13" ht="39.75" customHeight="1">
      <c r="A132" s="756" t="s">
        <v>1050</v>
      </c>
      <c r="B132" s="756"/>
      <c r="C132" s="756" t="s">
        <v>1112</v>
      </c>
      <c r="D132" s="756"/>
      <c r="E132" s="757" t="s">
        <v>1113</v>
      </c>
      <c r="F132" s="757"/>
      <c r="G132" s="757"/>
      <c r="H132" s="267">
        <v>16</v>
      </c>
      <c r="I132" s="758">
        <v>7000000</v>
      </c>
      <c r="J132" s="758"/>
      <c r="K132" s="358"/>
    </row>
    <row r="133" spans="1:13" ht="39.75" customHeight="1">
      <c r="A133" s="756" t="s">
        <v>1050</v>
      </c>
      <c r="B133" s="756"/>
      <c r="C133" s="756" t="s">
        <v>1112</v>
      </c>
      <c r="D133" s="756"/>
      <c r="E133" s="757" t="s">
        <v>1114</v>
      </c>
      <c r="F133" s="757"/>
      <c r="G133" s="757"/>
      <c r="H133" s="267">
        <v>16</v>
      </c>
      <c r="I133" s="758">
        <v>3000000</v>
      </c>
      <c r="J133" s="758"/>
      <c r="K133" s="358"/>
    </row>
    <row r="134" spans="1:13" ht="39.75" customHeight="1">
      <c r="A134" s="756" t="s">
        <v>1049</v>
      </c>
      <c r="B134" s="756"/>
      <c r="C134" s="756" t="s">
        <v>1112</v>
      </c>
      <c r="D134" s="756"/>
      <c r="E134" s="757" t="s">
        <v>1113</v>
      </c>
      <c r="F134" s="757"/>
      <c r="G134" s="757"/>
      <c r="H134" s="267">
        <v>16</v>
      </c>
      <c r="I134" s="758">
        <v>5000000</v>
      </c>
      <c r="J134" s="758"/>
      <c r="K134" s="358"/>
    </row>
    <row r="135" spans="1:13" ht="42.75" customHeight="1">
      <c r="A135" s="756" t="s">
        <v>1050</v>
      </c>
      <c r="B135" s="756"/>
      <c r="C135" s="756" t="s">
        <v>1115</v>
      </c>
      <c r="D135" s="756"/>
      <c r="E135" s="757" t="s">
        <v>1610</v>
      </c>
      <c r="F135" s="757"/>
      <c r="G135" s="757"/>
      <c r="H135" s="267">
        <v>16</v>
      </c>
      <c r="I135" s="758">
        <v>8000000</v>
      </c>
      <c r="J135" s="758"/>
      <c r="K135" s="358"/>
    </row>
    <row r="136" spans="1:13" ht="34.5" customHeight="1">
      <c r="A136" s="756" t="s">
        <v>1050</v>
      </c>
      <c r="B136" s="756"/>
      <c r="C136" s="756" t="s">
        <v>1116</v>
      </c>
      <c r="D136" s="756"/>
      <c r="E136" s="757" t="s">
        <v>1611</v>
      </c>
      <c r="F136" s="757"/>
      <c r="G136" s="757"/>
      <c r="H136" s="267">
        <v>16</v>
      </c>
      <c r="I136" s="758">
        <v>2000000</v>
      </c>
      <c r="J136" s="758"/>
      <c r="K136" s="358"/>
    </row>
    <row r="137" spans="1:13" s="227" customFormat="1" ht="42.75" customHeight="1">
      <c r="A137" s="723" t="s">
        <v>940</v>
      </c>
      <c r="B137" s="723"/>
      <c r="C137" s="723" t="s">
        <v>941</v>
      </c>
      <c r="D137" s="723"/>
      <c r="E137" s="768" t="s">
        <v>979</v>
      </c>
      <c r="F137" s="768"/>
      <c r="G137" s="768"/>
      <c r="H137" s="230">
        <v>16</v>
      </c>
      <c r="I137" s="769">
        <v>2760558</v>
      </c>
      <c r="J137" s="770"/>
      <c r="K137" s="358" t="s">
        <v>1605</v>
      </c>
      <c r="L137" s="225"/>
      <c r="M137" s="226"/>
    </row>
    <row r="138" spans="1:13" ht="27.75" customHeight="1">
      <c r="A138" s="756" t="s">
        <v>67</v>
      </c>
      <c r="B138" s="756"/>
      <c r="C138" s="756" t="s">
        <v>1059</v>
      </c>
      <c r="D138" s="756"/>
      <c r="E138" s="757" t="s">
        <v>1604</v>
      </c>
      <c r="F138" s="757"/>
      <c r="G138" s="757"/>
      <c r="H138" s="267">
        <v>16</v>
      </c>
      <c r="I138" s="758">
        <v>1528162</v>
      </c>
      <c r="J138" s="758"/>
      <c r="K138" s="358"/>
    </row>
    <row r="139" spans="1:13" ht="32.25" customHeight="1">
      <c r="A139" s="756" t="s">
        <v>67</v>
      </c>
      <c r="B139" s="756"/>
      <c r="C139" s="756" t="s">
        <v>1606</v>
      </c>
      <c r="D139" s="756"/>
      <c r="E139" s="757" t="s">
        <v>1607</v>
      </c>
      <c r="F139" s="757"/>
      <c r="G139" s="757"/>
      <c r="H139" s="267">
        <v>16</v>
      </c>
      <c r="I139" s="758">
        <v>3500000</v>
      </c>
      <c r="J139" s="758"/>
      <c r="K139" s="358"/>
    </row>
    <row r="140" spans="1:13" ht="68.25" customHeight="1">
      <c r="A140" s="756" t="s">
        <v>1050</v>
      </c>
      <c r="B140" s="756"/>
      <c r="C140" s="756" t="s">
        <v>1608</v>
      </c>
      <c r="D140" s="756"/>
      <c r="E140" s="757" t="s">
        <v>1609</v>
      </c>
      <c r="F140" s="757"/>
      <c r="G140" s="757"/>
      <c r="H140" s="267">
        <v>16</v>
      </c>
      <c r="I140" s="758">
        <v>5028163</v>
      </c>
      <c r="J140" s="758"/>
      <c r="K140" s="358"/>
    </row>
    <row r="141" spans="1:13" s="227" customFormat="1" ht="51.75" customHeight="1">
      <c r="A141" s="723" t="s">
        <v>906</v>
      </c>
      <c r="B141" s="723"/>
      <c r="C141" s="723" t="s">
        <v>913</v>
      </c>
      <c r="D141" s="723"/>
      <c r="E141" s="768" t="s">
        <v>1004</v>
      </c>
      <c r="F141" s="768"/>
      <c r="G141" s="768"/>
      <c r="H141" s="262">
        <v>16</v>
      </c>
      <c r="I141" s="769">
        <v>10000000</v>
      </c>
      <c r="J141" s="770"/>
      <c r="K141" s="225" t="s">
        <v>1003</v>
      </c>
      <c r="L141" s="225"/>
      <c r="M141" s="226"/>
    </row>
    <row r="142" spans="1:13" s="227" customFormat="1" ht="37.5" customHeight="1">
      <c r="A142" s="723" t="s">
        <v>906</v>
      </c>
      <c r="B142" s="723"/>
      <c r="C142" s="723" t="s">
        <v>918</v>
      </c>
      <c r="D142" s="723"/>
      <c r="E142" s="768" t="s">
        <v>980</v>
      </c>
      <c r="F142" s="768"/>
      <c r="G142" s="768"/>
      <c r="H142" s="262">
        <v>16</v>
      </c>
      <c r="I142" s="769">
        <v>8000000</v>
      </c>
      <c r="J142" s="770"/>
      <c r="K142" s="225"/>
      <c r="L142" s="225"/>
      <c r="M142" s="226"/>
    </row>
    <row r="143" spans="1:13" s="5" customFormat="1" ht="43.5" customHeight="1">
      <c r="A143" s="771" t="s">
        <v>906</v>
      </c>
      <c r="B143" s="771"/>
      <c r="C143" s="723" t="s">
        <v>913</v>
      </c>
      <c r="D143" s="723"/>
      <c r="E143" s="772" t="s">
        <v>981</v>
      </c>
      <c r="F143" s="772"/>
      <c r="G143" s="772"/>
      <c r="H143" s="214">
        <v>16</v>
      </c>
      <c r="I143" s="773">
        <v>10000000</v>
      </c>
      <c r="J143" s="773"/>
      <c r="K143" s="7"/>
      <c r="L143" s="275"/>
      <c r="M143" s="276"/>
    </row>
    <row r="144" spans="1:13" s="227" customFormat="1" ht="37.5" customHeight="1">
      <c r="A144" s="723" t="s">
        <v>906</v>
      </c>
      <c r="B144" s="723"/>
      <c r="C144" s="723" t="s">
        <v>912</v>
      </c>
      <c r="D144" s="723"/>
      <c r="E144" s="768" t="s">
        <v>984</v>
      </c>
      <c r="F144" s="768"/>
      <c r="G144" s="768"/>
      <c r="H144" s="262">
        <v>16</v>
      </c>
      <c r="I144" s="769">
        <v>4092207</v>
      </c>
      <c r="J144" s="770"/>
      <c r="K144" s="225"/>
      <c r="L144" s="225"/>
      <c r="M144" s="226"/>
    </row>
    <row r="145" spans="1:14" s="227" customFormat="1" ht="62.25" customHeight="1">
      <c r="A145" s="766" t="s">
        <v>940</v>
      </c>
      <c r="B145" s="767"/>
      <c r="C145" s="723" t="s">
        <v>920</v>
      </c>
      <c r="D145" s="723"/>
      <c r="E145" s="768" t="s">
        <v>974</v>
      </c>
      <c r="F145" s="768"/>
      <c r="G145" s="768"/>
      <c r="H145" s="230">
        <v>16</v>
      </c>
      <c r="I145" s="769">
        <v>71817490</v>
      </c>
      <c r="J145" s="770"/>
      <c r="L145" s="225"/>
      <c r="M145" s="274"/>
    </row>
    <row r="146" spans="1:14" s="227" customFormat="1" ht="55.5" customHeight="1">
      <c r="A146" s="766" t="s">
        <v>940</v>
      </c>
      <c r="B146" s="767"/>
      <c r="C146" s="723" t="s">
        <v>913</v>
      </c>
      <c r="D146" s="723"/>
      <c r="E146" s="768" t="s">
        <v>975</v>
      </c>
      <c r="F146" s="768"/>
      <c r="G146" s="768"/>
      <c r="H146" s="260">
        <v>16</v>
      </c>
      <c r="I146" s="769">
        <v>10000000</v>
      </c>
      <c r="J146" s="770"/>
      <c r="K146" s="225"/>
      <c r="L146" s="225"/>
      <c r="M146" s="226"/>
    </row>
    <row r="147" spans="1:14" s="227" customFormat="1" ht="42" customHeight="1">
      <c r="A147" s="766" t="s">
        <v>940</v>
      </c>
      <c r="B147" s="767"/>
      <c r="C147" s="723" t="s">
        <v>917</v>
      </c>
      <c r="D147" s="723"/>
      <c r="E147" s="768" t="s">
        <v>976</v>
      </c>
      <c r="F147" s="768"/>
      <c r="G147" s="768"/>
      <c r="H147" s="230">
        <v>16</v>
      </c>
      <c r="I147" s="769">
        <v>2000000</v>
      </c>
      <c r="J147" s="770"/>
      <c r="K147" s="225"/>
      <c r="L147" s="225"/>
      <c r="M147" s="226"/>
    </row>
    <row r="148" spans="1:14" s="66" customFormat="1" ht="32.25" customHeight="1">
      <c r="A148" s="756" t="s">
        <v>67</v>
      </c>
      <c r="B148" s="756"/>
      <c r="C148" s="756" t="s">
        <v>1629</v>
      </c>
      <c r="D148" s="756"/>
      <c r="E148" s="768" t="s">
        <v>1630</v>
      </c>
      <c r="F148" s="782"/>
      <c r="G148" s="782"/>
      <c r="H148" s="436">
        <v>16</v>
      </c>
      <c r="I148" s="758">
        <v>35014306</v>
      </c>
      <c r="J148" s="758"/>
      <c r="K148" s="357"/>
    </row>
    <row r="149" spans="1:14" s="66" customFormat="1" ht="39.75" customHeight="1">
      <c r="A149" s="756" t="s">
        <v>67</v>
      </c>
      <c r="B149" s="756"/>
      <c r="C149" s="756" t="s">
        <v>914</v>
      </c>
      <c r="D149" s="756"/>
      <c r="E149" s="757" t="s">
        <v>1640</v>
      </c>
      <c r="F149" s="757"/>
      <c r="G149" s="757"/>
      <c r="H149" s="283">
        <v>16</v>
      </c>
      <c r="I149" s="758">
        <v>45000000</v>
      </c>
      <c r="J149" s="758"/>
      <c r="K149" s="357"/>
    </row>
    <row r="150" spans="1:14" s="66" customFormat="1" ht="39.75" customHeight="1">
      <c r="A150" s="756" t="s">
        <v>67</v>
      </c>
      <c r="B150" s="756"/>
      <c r="C150" s="756" t="s">
        <v>914</v>
      </c>
      <c r="D150" s="756"/>
      <c r="E150" s="757" t="s">
        <v>1639</v>
      </c>
      <c r="F150" s="757"/>
      <c r="G150" s="757"/>
      <c r="H150" s="283">
        <v>16</v>
      </c>
      <c r="I150" s="758">
        <v>30000000</v>
      </c>
      <c r="J150" s="758"/>
      <c r="K150" s="357"/>
    </row>
    <row r="151" spans="1:14" ht="39.75" customHeight="1">
      <c r="A151" s="872" t="s">
        <v>67</v>
      </c>
      <c r="B151" s="873"/>
      <c r="C151" s="775" t="s">
        <v>914</v>
      </c>
      <c r="D151" s="775"/>
      <c r="E151" s="819" t="s">
        <v>1695</v>
      </c>
      <c r="F151" s="819"/>
      <c r="G151" s="819"/>
      <c r="H151" s="476">
        <v>16</v>
      </c>
      <c r="I151" s="774">
        <v>62715500</v>
      </c>
      <c r="J151" s="774"/>
      <c r="K151" s="358" t="s">
        <v>1696</v>
      </c>
    </row>
    <row r="152" spans="1:14" s="66" customFormat="1" ht="39.75" customHeight="1">
      <c r="A152" s="756" t="s">
        <v>1050</v>
      </c>
      <c r="B152" s="756"/>
      <c r="C152" s="756" t="s">
        <v>914</v>
      </c>
      <c r="D152" s="756"/>
      <c r="E152" s="757" t="s">
        <v>1640</v>
      </c>
      <c r="F152" s="757"/>
      <c r="G152" s="757"/>
      <c r="H152" s="283">
        <v>16</v>
      </c>
      <c r="I152" s="758">
        <v>24715500</v>
      </c>
      <c r="J152" s="758"/>
      <c r="K152" s="357"/>
    </row>
    <row r="153" spans="1:14" s="66" customFormat="1" ht="44.25" customHeight="1">
      <c r="A153" s="756" t="s">
        <v>1050</v>
      </c>
      <c r="B153" s="756"/>
      <c r="C153" s="756" t="s">
        <v>1631</v>
      </c>
      <c r="D153" s="756"/>
      <c r="E153" s="757" t="s">
        <v>1694</v>
      </c>
      <c r="F153" s="757"/>
      <c r="G153" s="757"/>
      <c r="H153" s="283">
        <v>16</v>
      </c>
      <c r="I153" s="758">
        <v>70000000</v>
      </c>
      <c r="J153" s="758"/>
      <c r="K153" s="357"/>
    </row>
    <row r="154" spans="1:14" s="66" customFormat="1" ht="39.75" customHeight="1">
      <c r="A154" s="775" t="s">
        <v>1050</v>
      </c>
      <c r="B154" s="775"/>
      <c r="C154" s="775" t="s">
        <v>914</v>
      </c>
      <c r="D154" s="775"/>
      <c r="E154" s="819" t="s">
        <v>1632</v>
      </c>
      <c r="F154" s="819"/>
      <c r="G154" s="819"/>
      <c r="H154" s="476">
        <v>16</v>
      </c>
      <c r="I154" s="774">
        <v>24000000</v>
      </c>
      <c r="J154" s="774"/>
      <c r="K154" s="357" t="s">
        <v>1697</v>
      </c>
    </row>
    <row r="155" spans="1:14" s="66" customFormat="1" ht="39.75" customHeight="1">
      <c r="A155" s="756" t="s">
        <v>1050</v>
      </c>
      <c r="B155" s="756"/>
      <c r="C155" s="756" t="s">
        <v>1633</v>
      </c>
      <c r="D155" s="756"/>
      <c r="E155" s="757" t="s">
        <v>1634</v>
      </c>
      <c r="F155" s="757"/>
      <c r="G155" s="757"/>
      <c r="H155" s="283">
        <v>16</v>
      </c>
      <c r="I155" s="758">
        <v>19000000</v>
      </c>
      <c r="J155" s="758"/>
      <c r="K155" s="357"/>
    </row>
    <row r="156" spans="1:14" s="66" customFormat="1" ht="39.75" customHeight="1">
      <c r="A156" s="756" t="s">
        <v>1050</v>
      </c>
      <c r="B156" s="756"/>
      <c r="C156" s="756" t="s">
        <v>1638</v>
      </c>
      <c r="D156" s="756"/>
      <c r="E156" s="757" t="s">
        <v>1637</v>
      </c>
      <c r="F156" s="757"/>
      <c r="G156" s="757"/>
      <c r="H156" s="283">
        <v>16</v>
      </c>
      <c r="I156" s="758">
        <v>4000000</v>
      </c>
      <c r="J156" s="758"/>
      <c r="K156" s="357"/>
    </row>
    <row r="157" spans="1:14" s="66" customFormat="1" ht="44.25" customHeight="1">
      <c r="A157" s="756" t="s">
        <v>1049</v>
      </c>
      <c r="B157" s="756"/>
      <c r="C157" s="756" t="s">
        <v>914</v>
      </c>
      <c r="D157" s="756"/>
      <c r="E157" s="757" t="s">
        <v>1635</v>
      </c>
      <c r="F157" s="757"/>
      <c r="G157" s="757"/>
      <c r="H157" s="283">
        <v>16</v>
      </c>
      <c r="I157" s="758">
        <v>23600000</v>
      </c>
      <c r="J157" s="758"/>
      <c r="K157" s="357"/>
    </row>
    <row r="158" spans="1:14" s="66" customFormat="1" ht="33" customHeight="1">
      <c r="A158" s="756" t="s">
        <v>1049</v>
      </c>
      <c r="B158" s="756"/>
      <c r="C158" s="756" t="s">
        <v>911</v>
      </c>
      <c r="D158" s="756"/>
      <c r="E158" s="757" t="s">
        <v>1636</v>
      </c>
      <c r="F158" s="757"/>
      <c r="G158" s="757"/>
      <c r="H158" s="283">
        <v>16</v>
      </c>
      <c r="I158" s="758">
        <v>1658000</v>
      </c>
      <c r="J158" s="758"/>
      <c r="K158" s="438"/>
      <c r="L158" s="98"/>
      <c r="M158" s="98"/>
      <c r="N158" s="98"/>
    </row>
    <row r="159" spans="1:14" s="227" customFormat="1" ht="37.5" customHeight="1">
      <c r="A159" s="649"/>
      <c r="B159" s="649"/>
      <c r="C159" s="649"/>
      <c r="D159" s="649"/>
      <c r="E159" s="649"/>
      <c r="F159" s="649"/>
      <c r="G159" s="650"/>
      <c r="H159" s="36" t="s">
        <v>19</v>
      </c>
      <c r="I159" s="781">
        <f>SUM(I114:J158)</f>
        <v>640844149</v>
      </c>
      <c r="J159" s="781"/>
    </row>
    <row r="160" spans="1:14" s="227" customFormat="1" ht="20.25" customHeight="1">
      <c r="A160" s="319"/>
      <c r="B160" s="319"/>
      <c r="C160" s="319"/>
      <c r="D160" s="319"/>
      <c r="E160" s="319"/>
      <c r="F160" s="319"/>
      <c r="G160" s="319"/>
      <c r="H160" s="320"/>
      <c r="I160" s="321"/>
      <c r="J160" s="321"/>
    </row>
    <row r="161" spans="1:11" s="66" customFormat="1">
      <c r="A161" s="817" t="s">
        <v>25</v>
      </c>
      <c r="B161" s="817"/>
      <c r="C161" s="817"/>
      <c r="D161" s="817"/>
      <c r="E161" s="817"/>
      <c r="F161" s="817"/>
      <c r="G161" s="817"/>
      <c r="H161" s="817"/>
      <c r="I161" s="817"/>
      <c r="J161" s="163"/>
    </row>
    <row r="162" spans="1:11" s="189" customFormat="1">
      <c r="A162" s="210"/>
      <c r="B162" s="210"/>
      <c r="C162" s="563"/>
      <c r="D162" s="563"/>
      <c r="E162" s="563"/>
      <c r="F162" s="818"/>
      <c r="G162" s="564"/>
      <c r="H162" s="564"/>
      <c r="I162" s="564"/>
      <c r="J162" s="273"/>
    </row>
    <row r="163" spans="1:11" s="66" customFormat="1">
      <c r="A163" s="599" t="s">
        <v>290</v>
      </c>
      <c r="B163" s="599"/>
      <c r="C163" s="599"/>
      <c r="D163" s="599"/>
      <c r="E163" s="599"/>
      <c r="F163" s="599"/>
      <c r="G163" s="599"/>
      <c r="H163" s="599"/>
      <c r="I163" s="599"/>
      <c r="J163" s="599"/>
    </row>
    <row r="164" spans="1:11" s="66" customFormat="1">
      <c r="A164" s="652" t="s">
        <v>20</v>
      </c>
      <c r="B164" s="653"/>
      <c r="C164" s="653"/>
      <c r="D164" s="653"/>
      <c r="E164" s="653"/>
      <c r="F164" s="653"/>
      <c r="G164" s="653"/>
      <c r="H164" s="653"/>
      <c r="I164" s="653"/>
      <c r="J164" s="653"/>
    </row>
    <row r="165" spans="1:11" s="66" customFormat="1">
      <c r="A165" s="217"/>
      <c r="B165" s="217"/>
      <c r="C165" s="217"/>
      <c r="D165" s="217"/>
      <c r="E165" s="217"/>
      <c r="F165" s="217"/>
      <c r="G165" s="217"/>
      <c r="H165" s="217"/>
      <c r="I165" s="217"/>
      <c r="J165" s="217"/>
    </row>
    <row r="166" spans="1:11" s="66" customFormat="1">
      <c r="A166" s="323"/>
      <c r="B166" s="323"/>
      <c r="C166" s="323"/>
      <c r="D166" s="323"/>
      <c r="E166" s="323"/>
      <c r="F166" s="323"/>
      <c r="G166" s="323"/>
      <c r="H166" s="323"/>
      <c r="I166" s="323"/>
      <c r="J166" s="323"/>
      <c r="K166" s="324"/>
    </row>
    <row r="167" spans="1:11" s="66" customFormat="1">
      <c r="A167" s="563" t="s">
        <v>992</v>
      </c>
      <c r="B167" s="563"/>
      <c r="C167" s="563"/>
      <c r="D167" s="563"/>
      <c r="E167" s="563"/>
      <c r="F167" s="563"/>
      <c r="G167" s="563"/>
      <c r="H167" s="563"/>
      <c r="I167" s="563"/>
      <c r="J167" s="563"/>
    </row>
    <row r="168" spans="1:11" s="66" customFormat="1">
      <c r="A168" s="564" t="s">
        <v>76</v>
      </c>
      <c r="B168" s="564"/>
      <c r="C168" s="564"/>
      <c r="D168" s="564"/>
      <c r="E168" s="564"/>
      <c r="F168" s="564"/>
      <c r="G168" s="564"/>
      <c r="H168" s="564"/>
      <c r="I168" s="564"/>
      <c r="J168" s="564"/>
    </row>
    <row r="169" spans="1:11" s="66" customFormat="1">
      <c r="A169" s="653" t="s">
        <v>993</v>
      </c>
      <c r="B169" s="653"/>
      <c r="C169" s="653"/>
      <c r="D169" s="653"/>
      <c r="E169" s="653"/>
      <c r="F169" s="653"/>
      <c r="G169" s="653"/>
      <c r="H169" s="653"/>
      <c r="I169" s="653"/>
      <c r="J169" s="653"/>
    </row>
    <row r="170" spans="1:11" s="66" customFormat="1" ht="59.25" customHeight="1">
      <c r="A170" s="849" t="s">
        <v>994</v>
      </c>
      <c r="B170" s="849"/>
      <c r="C170" s="849"/>
      <c r="D170" s="849"/>
      <c r="E170" s="849"/>
      <c r="F170" s="849"/>
      <c r="G170" s="849"/>
      <c r="H170" s="849"/>
      <c r="I170" s="849"/>
      <c r="J170" s="849"/>
    </row>
    <row r="171" spans="1:11" s="66" customFormat="1">
      <c r="A171" s="565" t="s">
        <v>39</v>
      </c>
      <c r="B171" s="565"/>
      <c r="C171" s="565"/>
      <c r="D171" s="565" t="s">
        <v>40</v>
      </c>
      <c r="E171" s="565"/>
      <c r="F171" s="565"/>
      <c r="G171" s="565"/>
      <c r="H171" s="565" t="s">
        <v>26</v>
      </c>
      <c r="I171" s="565"/>
      <c r="J171" s="565"/>
    </row>
    <row r="172" spans="1:11" s="66" customFormat="1" ht="37.5" customHeight="1">
      <c r="A172" s="565" t="s">
        <v>76</v>
      </c>
      <c r="B172" s="565"/>
      <c r="C172" s="565"/>
      <c r="D172" s="670" t="s">
        <v>75</v>
      </c>
      <c r="E172" s="670"/>
      <c r="F172" s="670"/>
      <c r="G172" s="670"/>
      <c r="H172" s="671">
        <v>16000000</v>
      </c>
      <c r="I172" s="672"/>
      <c r="J172" s="672"/>
      <c r="K172" s="215"/>
    </row>
    <row r="173" spans="1:11" s="66" customFormat="1" ht="53.25" customHeight="1">
      <c r="A173" s="37" t="s">
        <v>41</v>
      </c>
      <c r="B173" s="264" t="s">
        <v>42</v>
      </c>
      <c r="C173" s="264" t="s">
        <v>43</v>
      </c>
      <c r="D173" s="264" t="s">
        <v>44</v>
      </c>
      <c r="E173" s="264" t="s">
        <v>45</v>
      </c>
      <c r="F173" s="264" t="s">
        <v>46</v>
      </c>
      <c r="G173" s="264" t="s">
        <v>47</v>
      </c>
      <c r="H173" s="264" t="s">
        <v>48</v>
      </c>
      <c r="I173" s="264" t="s">
        <v>49</v>
      </c>
      <c r="J173" s="264" t="s">
        <v>50</v>
      </c>
    </row>
    <row r="174" spans="1:11" s="66" customFormat="1" ht="55.5" customHeight="1">
      <c r="A174" s="38">
        <v>1</v>
      </c>
      <c r="B174" s="271">
        <v>3331101</v>
      </c>
      <c r="C174" s="325" t="s">
        <v>995</v>
      </c>
      <c r="D174" s="49" t="s">
        <v>295</v>
      </c>
      <c r="E174" s="49">
        <v>0</v>
      </c>
      <c r="F174" s="49">
        <v>1880</v>
      </c>
      <c r="G174" s="49">
        <f>+F174</f>
        <v>1880</v>
      </c>
      <c r="H174" s="326">
        <v>15101506</v>
      </c>
      <c r="I174" s="326">
        <v>1360575</v>
      </c>
      <c r="J174" s="39">
        <f>I174*F174</f>
        <v>2557881000</v>
      </c>
      <c r="K174" s="334"/>
    </row>
    <row r="175" spans="1:11" s="66" customFormat="1">
      <c r="A175" s="327"/>
      <c r="B175" s="163"/>
      <c r="C175" s="328"/>
      <c r="D175" s="329"/>
      <c r="E175" s="174"/>
      <c r="F175" s="174"/>
      <c r="G175" s="174"/>
      <c r="H175" s="174"/>
      <c r="I175" s="327"/>
      <c r="J175" s="327"/>
    </row>
    <row r="176" spans="1:11" s="66" customFormat="1">
      <c r="A176" s="41"/>
      <c r="B176" s="91"/>
      <c r="C176" s="94"/>
      <c r="D176" s="91"/>
      <c r="E176" s="91"/>
      <c r="F176" s="91"/>
      <c r="G176" s="91"/>
      <c r="H176" s="91"/>
      <c r="I176" s="330"/>
      <c r="J176" s="92"/>
      <c r="K176" s="334"/>
    </row>
    <row r="177" spans="1:12" s="66" customFormat="1" ht="59.25" customHeight="1">
      <c r="A177" s="849" t="s">
        <v>996</v>
      </c>
      <c r="B177" s="849"/>
      <c r="C177" s="849"/>
      <c r="D177" s="849"/>
      <c r="E177" s="849"/>
      <c r="F177" s="849"/>
      <c r="G177" s="849"/>
      <c r="H177" s="849"/>
      <c r="I177" s="849"/>
      <c r="J177" s="849"/>
    </row>
    <row r="178" spans="1:12" s="66" customFormat="1">
      <c r="A178" s="565" t="s">
        <v>39</v>
      </c>
      <c r="B178" s="565"/>
      <c r="C178" s="565"/>
      <c r="D178" s="565" t="s">
        <v>40</v>
      </c>
      <c r="E178" s="565"/>
      <c r="F178" s="565"/>
      <c r="G178" s="565"/>
      <c r="H178" s="565" t="s">
        <v>26</v>
      </c>
      <c r="I178" s="565"/>
      <c r="J178" s="565"/>
    </row>
    <row r="179" spans="1:12" s="66" customFormat="1" ht="31.5" customHeight="1">
      <c r="A179" s="565" t="s">
        <v>76</v>
      </c>
      <c r="B179" s="565"/>
      <c r="C179" s="565"/>
      <c r="D179" s="566" t="s">
        <v>75</v>
      </c>
      <c r="E179" s="566"/>
      <c r="F179" s="566"/>
      <c r="G179" s="566"/>
      <c r="H179" s="671">
        <v>16042207</v>
      </c>
      <c r="I179" s="672"/>
      <c r="J179" s="672"/>
      <c r="K179" s="215"/>
    </row>
    <row r="180" spans="1:12" s="66" customFormat="1" ht="50.25" customHeight="1">
      <c r="A180" s="37" t="s">
        <v>41</v>
      </c>
      <c r="B180" s="264" t="s">
        <v>42</v>
      </c>
      <c r="C180" s="264" t="s">
        <v>43</v>
      </c>
      <c r="D180" s="264" t="s">
        <v>44</v>
      </c>
      <c r="E180" s="264" t="s">
        <v>45</v>
      </c>
      <c r="F180" s="264" t="s">
        <v>46</v>
      </c>
      <c r="G180" s="264" t="s">
        <v>47</v>
      </c>
      <c r="H180" s="264" t="s">
        <v>48</v>
      </c>
      <c r="I180" s="264" t="s">
        <v>49</v>
      </c>
      <c r="J180" s="264" t="s">
        <v>50</v>
      </c>
    </row>
    <row r="181" spans="1:12" s="66" customFormat="1" ht="82.5" customHeight="1">
      <c r="A181" s="38">
        <v>3</v>
      </c>
      <c r="B181" s="38">
        <v>3335102</v>
      </c>
      <c r="C181" s="89" t="s">
        <v>997</v>
      </c>
      <c r="D181" s="49" t="s">
        <v>295</v>
      </c>
      <c r="E181" s="49">
        <v>0</v>
      </c>
      <c r="F181" s="49">
        <v>1910</v>
      </c>
      <c r="G181" s="40">
        <f>+F181</f>
        <v>1910</v>
      </c>
      <c r="H181" s="326">
        <v>15101505</v>
      </c>
      <c r="I181" s="331">
        <v>1360576</v>
      </c>
      <c r="J181" s="39">
        <f>I181*F181</f>
        <v>2598700160</v>
      </c>
      <c r="L181" s="334"/>
    </row>
    <row r="182" spans="1:12" s="66" customFormat="1" ht="27" customHeight="1">
      <c r="A182" s="699" t="s">
        <v>24</v>
      </c>
      <c r="B182" s="699"/>
      <c r="C182" s="699"/>
      <c r="D182" s="699"/>
      <c r="E182" s="699"/>
      <c r="F182" s="699"/>
      <c r="G182" s="699"/>
      <c r="H182" s="699"/>
      <c r="I182" s="699"/>
      <c r="J182" s="332">
        <f>SUM(H172+H179)</f>
        <v>32042207</v>
      </c>
      <c r="K182" s="333"/>
    </row>
    <row r="183" spans="1:12" s="66" customFormat="1">
      <c r="A183" s="268"/>
      <c r="B183" s="268"/>
      <c r="C183" s="268"/>
      <c r="D183" s="268"/>
      <c r="E183" s="268"/>
      <c r="F183" s="268"/>
      <c r="G183" s="268"/>
      <c r="H183" s="268"/>
      <c r="I183" s="330"/>
      <c r="J183" s="268"/>
    </row>
    <row r="184" spans="1:12" s="366" customFormat="1" ht="24" customHeight="1">
      <c r="A184" s="816" t="s">
        <v>1038</v>
      </c>
      <c r="B184" s="816"/>
      <c r="C184" s="816"/>
      <c r="D184" s="816"/>
      <c r="E184" s="816"/>
      <c r="F184" s="816"/>
      <c r="G184" s="816"/>
      <c r="H184" s="816"/>
      <c r="I184" s="816"/>
      <c r="J184" s="816"/>
    </row>
    <row r="185" spans="1:12" s="366" customFormat="1" ht="21" customHeight="1">
      <c r="A185" s="563" t="s">
        <v>992</v>
      </c>
      <c r="B185" s="563"/>
      <c r="C185" s="563"/>
      <c r="D185" s="563"/>
      <c r="E185" s="563"/>
      <c r="F185" s="563"/>
      <c r="G185" s="563"/>
      <c r="H185" s="563"/>
      <c r="I185" s="563"/>
      <c r="J185" s="563"/>
    </row>
    <row r="186" spans="1:12" s="66" customFormat="1">
      <c r="A186" s="564" t="s">
        <v>76</v>
      </c>
      <c r="B186" s="564"/>
      <c r="C186" s="564"/>
      <c r="D186" s="564"/>
      <c r="E186" s="564"/>
      <c r="F186" s="564"/>
      <c r="G186" s="564"/>
      <c r="H186" s="564"/>
      <c r="I186" s="564"/>
      <c r="J186" s="564"/>
    </row>
    <row r="187" spans="1:12" s="366" customFormat="1" ht="84.75" customHeight="1">
      <c r="A187" s="759" t="s">
        <v>1041</v>
      </c>
      <c r="B187" s="760"/>
      <c r="C187" s="760"/>
      <c r="D187" s="760"/>
      <c r="E187" s="760"/>
      <c r="F187" s="760"/>
      <c r="G187" s="760"/>
      <c r="H187" s="760"/>
      <c r="I187" s="760"/>
      <c r="J187" s="761"/>
    </row>
    <row r="188" spans="1:12" s="367" customFormat="1" ht="33.75" customHeight="1">
      <c r="A188" s="721" t="s">
        <v>39</v>
      </c>
      <c r="B188" s="722"/>
      <c r="C188" s="722"/>
      <c r="D188" s="721" t="s">
        <v>40</v>
      </c>
      <c r="E188" s="722"/>
      <c r="F188" s="722"/>
      <c r="G188" s="737"/>
      <c r="H188" s="721" t="s">
        <v>26</v>
      </c>
      <c r="I188" s="722"/>
      <c r="J188" s="737"/>
    </row>
    <row r="189" spans="1:12" s="366" customFormat="1" ht="42" customHeight="1">
      <c r="A189" s="565" t="s">
        <v>76</v>
      </c>
      <c r="B189" s="565"/>
      <c r="C189" s="565"/>
      <c r="D189" s="670" t="s">
        <v>75</v>
      </c>
      <c r="E189" s="670"/>
      <c r="F189" s="670"/>
      <c r="G189" s="670"/>
      <c r="H189" s="846">
        <v>3000000</v>
      </c>
      <c r="I189" s="847"/>
      <c r="J189" s="848"/>
      <c r="K189" s="374"/>
    </row>
    <row r="190" spans="1:12" s="366" customFormat="1" ht="51.75" customHeight="1">
      <c r="A190" s="376" t="s">
        <v>41</v>
      </c>
      <c r="B190" s="271" t="s">
        <v>42</v>
      </c>
      <c r="C190" s="272" t="s">
        <v>43</v>
      </c>
      <c r="D190" s="271" t="s">
        <v>44</v>
      </c>
      <c r="E190" s="214" t="s">
        <v>45</v>
      </c>
      <c r="F190" s="214" t="s">
        <v>1039</v>
      </c>
      <c r="G190" s="214" t="s">
        <v>1040</v>
      </c>
      <c r="H190" s="271" t="s">
        <v>48</v>
      </c>
      <c r="I190" s="271" t="s">
        <v>49</v>
      </c>
      <c r="J190" s="271" t="s">
        <v>50</v>
      </c>
    </row>
    <row r="191" spans="1:12" s="366" customFormat="1" ht="57" customHeight="1">
      <c r="A191" s="271">
        <v>1</v>
      </c>
      <c r="B191" s="271">
        <v>33311</v>
      </c>
      <c r="C191" s="238" t="s">
        <v>995</v>
      </c>
      <c r="D191" s="271" t="s">
        <v>466</v>
      </c>
      <c r="E191" s="271">
        <v>0</v>
      </c>
      <c r="F191" s="228">
        <v>353</v>
      </c>
      <c r="G191" s="228">
        <v>353</v>
      </c>
      <c r="H191" s="368">
        <v>15101506</v>
      </c>
      <c r="I191" s="325">
        <v>1360575</v>
      </c>
      <c r="J191" s="271"/>
    </row>
    <row r="192" spans="1:12" s="218" customFormat="1" ht="60.75" customHeight="1">
      <c r="A192" s="759" t="s">
        <v>1042</v>
      </c>
      <c r="B192" s="760"/>
      <c r="C192" s="760"/>
      <c r="D192" s="760"/>
      <c r="E192" s="760"/>
      <c r="F192" s="760"/>
      <c r="G192" s="760"/>
      <c r="H192" s="760"/>
      <c r="I192" s="760"/>
      <c r="J192" s="761"/>
    </row>
    <row r="193" spans="1:11" s="367" customFormat="1" ht="33.75" customHeight="1">
      <c r="A193" s="721" t="s">
        <v>39</v>
      </c>
      <c r="B193" s="722"/>
      <c r="C193" s="722"/>
      <c r="D193" s="721" t="s">
        <v>40</v>
      </c>
      <c r="E193" s="722"/>
      <c r="F193" s="722"/>
      <c r="G193" s="737"/>
      <c r="H193" s="721" t="s">
        <v>26</v>
      </c>
      <c r="I193" s="722"/>
      <c r="J193" s="737"/>
    </row>
    <row r="194" spans="1:11" s="366" customFormat="1" ht="42" customHeight="1">
      <c r="A194" s="565" t="s">
        <v>76</v>
      </c>
      <c r="B194" s="565"/>
      <c r="C194" s="565"/>
      <c r="D194" s="670" t="s">
        <v>75</v>
      </c>
      <c r="E194" s="670"/>
      <c r="F194" s="670"/>
      <c r="G194" s="670"/>
      <c r="H194" s="846">
        <v>2000000</v>
      </c>
      <c r="I194" s="847"/>
      <c r="J194" s="848"/>
      <c r="K194" s="374"/>
    </row>
    <row r="195" spans="1:11" s="218" customFormat="1" ht="61.5" customHeight="1">
      <c r="A195" s="376" t="s">
        <v>41</v>
      </c>
      <c r="B195" s="271" t="s">
        <v>42</v>
      </c>
      <c r="C195" s="272" t="s">
        <v>43</v>
      </c>
      <c r="D195" s="271" t="s">
        <v>44</v>
      </c>
      <c r="E195" s="214" t="s">
        <v>45</v>
      </c>
      <c r="F195" s="214" t="s">
        <v>1039</v>
      </c>
      <c r="G195" s="214" t="s">
        <v>1040</v>
      </c>
      <c r="H195" s="271" t="s">
        <v>48</v>
      </c>
      <c r="I195" s="271" t="s">
        <v>49</v>
      </c>
      <c r="J195" s="271" t="s">
        <v>50</v>
      </c>
    </row>
    <row r="196" spans="1:11" s="366" customFormat="1" ht="86.25" customHeight="1">
      <c r="A196" s="271">
        <v>2</v>
      </c>
      <c r="B196" s="271">
        <v>33351</v>
      </c>
      <c r="C196" s="238" t="s">
        <v>997</v>
      </c>
      <c r="D196" s="271" t="s">
        <v>466</v>
      </c>
      <c r="E196" s="271">
        <v>0</v>
      </c>
      <c r="F196" s="228">
        <v>238</v>
      </c>
      <c r="G196" s="228">
        <v>238</v>
      </c>
      <c r="H196" s="368">
        <v>15101505</v>
      </c>
      <c r="I196" s="369">
        <v>1360576</v>
      </c>
      <c r="J196" s="271"/>
    </row>
    <row r="197" spans="1:11" s="66" customFormat="1" ht="27" customHeight="1">
      <c r="A197" s="699" t="s">
        <v>24</v>
      </c>
      <c r="B197" s="699"/>
      <c r="C197" s="699"/>
      <c r="D197" s="699"/>
      <c r="E197" s="699"/>
      <c r="F197" s="699"/>
      <c r="G197" s="699"/>
      <c r="H197" s="699"/>
      <c r="I197" s="699"/>
      <c r="J197" s="332">
        <f>+H189+H194</f>
        <v>5000000</v>
      </c>
      <c r="K197" s="333"/>
    </row>
    <row r="198" spans="1:11" s="218" customFormat="1" ht="23.25" customHeight="1">
      <c r="A198" s="370"/>
      <c r="B198" s="371"/>
      <c r="C198" s="371"/>
      <c r="D198" s="371"/>
      <c r="E198" s="371"/>
      <c r="F198" s="371"/>
      <c r="G198" s="371"/>
      <c r="H198" s="371"/>
      <c r="I198" s="371"/>
      <c r="J198" s="371"/>
    </row>
    <row r="199" spans="1:11" s="366" customFormat="1" ht="24" customHeight="1">
      <c r="A199" s="816" t="s">
        <v>1046</v>
      </c>
      <c r="B199" s="816"/>
      <c r="C199" s="816"/>
      <c r="D199" s="816"/>
      <c r="E199" s="816"/>
      <c r="F199" s="816"/>
      <c r="G199" s="816"/>
      <c r="H199" s="816"/>
      <c r="I199" s="816"/>
      <c r="J199" s="816"/>
    </row>
    <row r="200" spans="1:11" s="366" customFormat="1" ht="21" customHeight="1">
      <c r="A200" s="563" t="s">
        <v>992</v>
      </c>
      <c r="B200" s="563"/>
      <c r="C200" s="563"/>
      <c r="D200" s="563"/>
      <c r="E200" s="563"/>
      <c r="F200" s="563"/>
      <c r="G200" s="563"/>
      <c r="H200" s="563"/>
      <c r="I200" s="563"/>
      <c r="J200" s="563"/>
    </row>
    <row r="201" spans="1:11" s="66" customFormat="1">
      <c r="A201" s="564" t="s">
        <v>76</v>
      </c>
      <c r="B201" s="564"/>
      <c r="C201" s="564"/>
      <c r="D201" s="564"/>
      <c r="E201" s="564"/>
      <c r="F201" s="564"/>
      <c r="G201" s="564"/>
      <c r="H201" s="564"/>
      <c r="I201" s="564"/>
      <c r="J201" s="564"/>
    </row>
    <row r="202" spans="1:11" s="366" customFormat="1" ht="53.25" customHeight="1">
      <c r="A202" s="849" t="s">
        <v>1047</v>
      </c>
      <c r="B202" s="849"/>
      <c r="C202" s="849"/>
      <c r="D202" s="849"/>
      <c r="E202" s="849"/>
      <c r="F202" s="849"/>
      <c r="G202" s="849"/>
      <c r="H202" s="849"/>
      <c r="I202" s="849"/>
      <c r="J202" s="849"/>
    </row>
    <row r="203" spans="1:11" s="367" customFormat="1" ht="33.75" customHeight="1">
      <c r="A203" s="721" t="s">
        <v>39</v>
      </c>
      <c r="B203" s="722"/>
      <c r="C203" s="722"/>
      <c r="D203" s="721" t="s">
        <v>40</v>
      </c>
      <c r="E203" s="722"/>
      <c r="F203" s="722"/>
      <c r="G203" s="737"/>
      <c r="H203" s="721" t="s">
        <v>26</v>
      </c>
      <c r="I203" s="722"/>
      <c r="J203" s="737"/>
    </row>
    <row r="204" spans="1:11" s="366" customFormat="1" ht="42" customHeight="1">
      <c r="A204" s="565" t="s">
        <v>76</v>
      </c>
      <c r="B204" s="565"/>
      <c r="C204" s="565"/>
      <c r="D204" s="670" t="s">
        <v>75</v>
      </c>
      <c r="E204" s="670"/>
      <c r="F204" s="670"/>
      <c r="G204" s="670"/>
      <c r="H204" s="846">
        <v>1500000</v>
      </c>
      <c r="I204" s="847"/>
      <c r="J204" s="848"/>
      <c r="K204" s="374"/>
    </row>
    <row r="205" spans="1:11" s="366" customFormat="1" ht="51.75" customHeight="1">
      <c r="A205" s="376" t="s">
        <v>41</v>
      </c>
      <c r="B205" s="271" t="s">
        <v>42</v>
      </c>
      <c r="C205" s="272" t="s">
        <v>43</v>
      </c>
      <c r="D205" s="271" t="s">
        <v>44</v>
      </c>
      <c r="E205" s="214" t="s">
        <v>45</v>
      </c>
      <c r="F205" s="214" t="s">
        <v>1039</v>
      </c>
      <c r="G205" s="214" t="s">
        <v>1040</v>
      </c>
      <c r="H205" s="271" t="s">
        <v>48</v>
      </c>
      <c r="I205" s="271" t="s">
        <v>49</v>
      </c>
      <c r="J205" s="271" t="s">
        <v>50</v>
      </c>
    </row>
    <row r="206" spans="1:11" s="366" customFormat="1" ht="57" customHeight="1">
      <c r="A206" s="271">
        <v>1</v>
      </c>
      <c r="B206" s="271">
        <v>33311</v>
      </c>
      <c r="C206" s="238" t="s">
        <v>995</v>
      </c>
      <c r="D206" s="271" t="s">
        <v>466</v>
      </c>
      <c r="E206" s="271">
        <v>0</v>
      </c>
      <c r="F206" s="228">
        <v>176</v>
      </c>
      <c r="G206" s="228">
        <v>176</v>
      </c>
      <c r="H206" s="368">
        <v>15101506</v>
      </c>
      <c r="I206" s="325">
        <v>1360575</v>
      </c>
      <c r="J206" s="271"/>
    </row>
    <row r="207" spans="1:11" s="66" customFormat="1" ht="27" customHeight="1">
      <c r="A207" s="699" t="s">
        <v>24</v>
      </c>
      <c r="B207" s="699"/>
      <c r="C207" s="699"/>
      <c r="D207" s="699"/>
      <c r="E207" s="699"/>
      <c r="F207" s="699"/>
      <c r="G207" s="699"/>
      <c r="H207" s="699"/>
      <c r="I207" s="699"/>
      <c r="J207" s="332">
        <f>+H199+H204</f>
        <v>1500000</v>
      </c>
      <c r="K207" s="333"/>
    </row>
    <row r="208" spans="1:11" s="218" customFormat="1" ht="23.25" customHeight="1">
      <c r="A208" s="370"/>
      <c r="B208" s="371"/>
      <c r="C208" s="371"/>
      <c r="D208" s="371"/>
      <c r="E208" s="371"/>
      <c r="F208" s="371"/>
      <c r="G208" s="371"/>
      <c r="H208" s="371"/>
      <c r="I208" s="371"/>
      <c r="J208" s="371"/>
    </row>
    <row r="209" spans="1:11" s="66" customFormat="1" ht="15" customHeight="1">
      <c r="A209" s="563" t="s">
        <v>992</v>
      </c>
      <c r="B209" s="563"/>
      <c r="C209" s="563"/>
      <c r="D209" s="563"/>
      <c r="E209" s="563"/>
      <c r="F209" s="563"/>
      <c r="G209" s="563"/>
      <c r="H209" s="563"/>
      <c r="I209" s="563"/>
      <c r="J209" s="563"/>
      <c r="K209" s="357"/>
    </row>
    <row r="210" spans="1:11" s="66" customFormat="1" ht="15" customHeight="1">
      <c r="A210" s="564" t="s">
        <v>76</v>
      </c>
      <c r="B210" s="564"/>
      <c r="C210" s="564"/>
      <c r="D210" s="564"/>
      <c r="E210" s="564"/>
      <c r="F210" s="564"/>
      <c r="G210" s="564"/>
      <c r="H210" s="564"/>
      <c r="I210" s="564"/>
      <c r="J210" s="564"/>
      <c r="K210" s="357"/>
    </row>
    <row r="211" spans="1:11" s="66" customFormat="1">
      <c r="A211" s="653" t="s">
        <v>1053</v>
      </c>
      <c r="B211" s="653"/>
      <c r="C211" s="653"/>
      <c r="D211" s="653"/>
      <c r="E211" s="653"/>
      <c r="F211" s="653"/>
      <c r="G211" s="653"/>
      <c r="H211" s="653"/>
      <c r="I211" s="653"/>
      <c r="J211" s="653"/>
      <c r="K211" s="357"/>
    </row>
    <row r="212" spans="1:11" s="66" customFormat="1">
      <c r="A212" s="565" t="s">
        <v>39</v>
      </c>
      <c r="B212" s="565"/>
      <c r="C212" s="565"/>
      <c r="D212" s="565" t="s">
        <v>40</v>
      </c>
      <c r="E212" s="565"/>
      <c r="F212" s="565"/>
      <c r="G212" s="565"/>
      <c r="H212" s="565" t="s">
        <v>26</v>
      </c>
      <c r="I212" s="565"/>
      <c r="J212" s="565"/>
      <c r="K212" s="357"/>
    </row>
    <row r="213" spans="1:11" s="66" customFormat="1" ht="36" customHeight="1">
      <c r="A213" s="565" t="s">
        <v>76</v>
      </c>
      <c r="B213" s="565"/>
      <c r="C213" s="565"/>
      <c r="D213" s="670" t="s">
        <v>75</v>
      </c>
      <c r="E213" s="670"/>
      <c r="F213" s="670"/>
      <c r="G213" s="670"/>
      <c r="H213" s="567">
        <v>12042207</v>
      </c>
      <c r="I213" s="568"/>
      <c r="J213" s="568"/>
      <c r="K213" s="357"/>
    </row>
    <row r="214" spans="1:11" s="66" customFormat="1" ht="40.5">
      <c r="A214" s="37" t="s">
        <v>41</v>
      </c>
      <c r="B214" s="264" t="s">
        <v>42</v>
      </c>
      <c r="C214" s="264" t="s">
        <v>43</v>
      </c>
      <c r="D214" s="264" t="s">
        <v>44</v>
      </c>
      <c r="E214" s="264" t="s">
        <v>45</v>
      </c>
      <c r="F214" s="264" t="s">
        <v>46</v>
      </c>
      <c r="G214" s="264" t="s">
        <v>47</v>
      </c>
      <c r="H214" s="264" t="s">
        <v>48</v>
      </c>
      <c r="I214" s="264" t="s">
        <v>49</v>
      </c>
      <c r="J214" s="264" t="s">
        <v>50</v>
      </c>
      <c r="K214" s="357"/>
    </row>
    <row r="215" spans="1:11" s="66" customFormat="1" ht="26.25" customHeight="1">
      <c r="A215" s="38">
        <v>1</v>
      </c>
      <c r="B215" s="38">
        <v>3335102</v>
      </c>
      <c r="C215" s="89" t="s">
        <v>297</v>
      </c>
      <c r="D215" s="49" t="s">
        <v>295</v>
      </c>
      <c r="E215" s="49">
        <v>0</v>
      </c>
      <c r="F215" s="49">
        <v>980</v>
      </c>
      <c r="G215" s="49">
        <v>980</v>
      </c>
      <c r="H215" s="326">
        <v>15101506</v>
      </c>
      <c r="I215" s="39">
        <v>234504</v>
      </c>
      <c r="J215" s="39">
        <f>I215*F215</f>
        <v>229813920</v>
      </c>
      <c r="K215" s="357"/>
    </row>
    <row r="216" spans="1:11" s="66" customFormat="1" ht="27" customHeight="1">
      <c r="A216" s="699" t="s">
        <v>24</v>
      </c>
      <c r="B216" s="699"/>
      <c r="C216" s="699"/>
      <c r="D216" s="699"/>
      <c r="E216" s="699"/>
      <c r="F216" s="699"/>
      <c r="G216" s="699"/>
      <c r="H216" s="699"/>
      <c r="I216" s="699"/>
      <c r="J216" s="332">
        <f>+H208+H213</f>
        <v>12042207</v>
      </c>
      <c r="K216" s="333"/>
    </row>
    <row r="217" spans="1:11" s="66" customFormat="1">
      <c r="A217" s="268"/>
      <c r="B217" s="268"/>
      <c r="C217" s="268"/>
      <c r="D217" s="268"/>
      <c r="E217" s="268"/>
      <c r="F217" s="268"/>
      <c r="G217" s="268"/>
      <c r="H217" s="268"/>
      <c r="I217" s="268"/>
      <c r="J217" s="268"/>
      <c r="K217" s="357"/>
    </row>
    <row r="218" spans="1:11" s="66" customFormat="1" ht="18" customHeight="1">
      <c r="A218" s="563" t="s">
        <v>992</v>
      </c>
      <c r="B218" s="563"/>
      <c r="C218" s="563"/>
      <c r="D218" s="563"/>
      <c r="E218" s="563"/>
      <c r="F218" s="563"/>
      <c r="G218" s="563"/>
      <c r="H218" s="563"/>
      <c r="I218" s="563"/>
      <c r="J218" s="563"/>
      <c r="K218" s="357"/>
    </row>
    <row r="219" spans="1:11" s="66" customFormat="1" ht="15" customHeight="1">
      <c r="A219" s="564" t="s">
        <v>76</v>
      </c>
      <c r="B219" s="564"/>
      <c r="C219" s="564"/>
      <c r="D219" s="564"/>
      <c r="E219" s="564"/>
      <c r="F219" s="564"/>
      <c r="G219" s="564"/>
      <c r="H219" s="564"/>
      <c r="I219" s="564"/>
      <c r="J219" s="564"/>
      <c r="K219" s="357"/>
    </row>
    <row r="220" spans="1:11" s="66" customFormat="1">
      <c r="A220" s="653" t="s">
        <v>1054</v>
      </c>
      <c r="B220" s="653"/>
      <c r="C220" s="653"/>
      <c r="D220" s="653"/>
      <c r="E220" s="653"/>
      <c r="F220" s="653"/>
      <c r="G220" s="653"/>
      <c r="H220" s="653"/>
      <c r="I220" s="653"/>
      <c r="J220" s="653"/>
      <c r="K220" s="357"/>
    </row>
    <row r="221" spans="1:11" s="66" customFormat="1" ht="17.25" customHeight="1">
      <c r="A221" s="565" t="s">
        <v>39</v>
      </c>
      <c r="B221" s="565"/>
      <c r="C221" s="565"/>
      <c r="D221" s="565" t="s">
        <v>40</v>
      </c>
      <c r="E221" s="565"/>
      <c r="F221" s="565"/>
      <c r="G221" s="565"/>
      <c r="H221" s="565" t="s">
        <v>26</v>
      </c>
      <c r="I221" s="565"/>
      <c r="J221" s="565"/>
      <c r="K221" s="357"/>
    </row>
    <row r="222" spans="1:11" s="66" customFormat="1" ht="34.5" customHeight="1">
      <c r="A222" s="565" t="s">
        <v>76</v>
      </c>
      <c r="B222" s="565"/>
      <c r="C222" s="565"/>
      <c r="D222" s="670" t="s">
        <v>75</v>
      </c>
      <c r="E222" s="670"/>
      <c r="F222" s="670"/>
      <c r="G222" s="670"/>
      <c r="H222" s="567">
        <v>7500000</v>
      </c>
      <c r="I222" s="568"/>
      <c r="J222" s="568"/>
      <c r="K222" s="357"/>
    </row>
    <row r="223" spans="1:11" s="66" customFormat="1" ht="40.5">
      <c r="A223" s="37" t="s">
        <v>41</v>
      </c>
      <c r="B223" s="264" t="s">
        <v>42</v>
      </c>
      <c r="C223" s="264" t="s">
        <v>43</v>
      </c>
      <c r="D223" s="264" t="s">
        <v>44</v>
      </c>
      <c r="E223" s="264" t="s">
        <v>45</v>
      </c>
      <c r="F223" s="264" t="s">
        <v>46</v>
      </c>
      <c r="G223" s="264" t="s">
        <v>47</v>
      </c>
      <c r="H223" s="264" t="s">
        <v>48</v>
      </c>
      <c r="I223" s="264" t="s">
        <v>49</v>
      </c>
      <c r="J223" s="264" t="s">
        <v>50</v>
      </c>
      <c r="K223" s="357"/>
    </row>
    <row r="224" spans="1:11" s="66" customFormat="1" ht="21" customHeight="1">
      <c r="A224" s="38">
        <f>+A215+1</f>
        <v>2</v>
      </c>
      <c r="B224" s="271">
        <v>3331101</v>
      </c>
      <c r="C224" s="325" t="s">
        <v>294</v>
      </c>
      <c r="D224" s="49" t="s">
        <v>295</v>
      </c>
      <c r="E224" s="49">
        <v>0</v>
      </c>
      <c r="F224" s="190">
        <v>880</v>
      </c>
      <c r="G224" s="190">
        <v>880</v>
      </c>
      <c r="H224" s="190">
        <v>15101506</v>
      </c>
      <c r="I224" s="39">
        <v>234504</v>
      </c>
      <c r="J224" s="39">
        <f>I224*F224</f>
        <v>206363520</v>
      </c>
      <c r="K224" s="357"/>
    </row>
    <row r="225" spans="1:11" s="66" customFormat="1">
      <c r="A225" s="268"/>
      <c r="B225" s="268"/>
      <c r="C225" s="268"/>
      <c r="D225" s="268"/>
      <c r="E225" s="268"/>
      <c r="F225" s="268"/>
      <c r="G225" s="268"/>
      <c r="H225" s="268"/>
      <c r="I225" s="268"/>
      <c r="J225" s="268"/>
      <c r="K225" s="357"/>
    </row>
    <row r="226" spans="1:11" s="66" customFormat="1">
      <c r="A226" s="565" t="s">
        <v>39</v>
      </c>
      <c r="B226" s="565"/>
      <c r="C226" s="565"/>
      <c r="D226" s="565" t="s">
        <v>40</v>
      </c>
      <c r="E226" s="565"/>
      <c r="F226" s="565"/>
      <c r="G226" s="565"/>
      <c r="H226" s="565" t="s">
        <v>26</v>
      </c>
      <c r="I226" s="565"/>
      <c r="J226" s="565"/>
      <c r="K226" s="357"/>
    </row>
    <row r="227" spans="1:11" s="66" customFormat="1" ht="34.5" customHeight="1">
      <c r="A227" s="565" t="s">
        <v>76</v>
      </c>
      <c r="B227" s="565"/>
      <c r="C227" s="565"/>
      <c r="D227" s="670" t="s">
        <v>75</v>
      </c>
      <c r="E227" s="670"/>
      <c r="F227" s="670"/>
      <c r="G227" s="670"/>
      <c r="H227" s="567">
        <v>7500000</v>
      </c>
      <c r="I227" s="568"/>
      <c r="J227" s="568"/>
      <c r="K227" s="357"/>
    </row>
    <row r="228" spans="1:11" s="66" customFormat="1" ht="40.5">
      <c r="A228" s="37" t="s">
        <v>41</v>
      </c>
      <c r="B228" s="264" t="s">
        <v>42</v>
      </c>
      <c r="C228" s="264" t="s">
        <v>43</v>
      </c>
      <c r="D228" s="264" t="s">
        <v>44</v>
      </c>
      <c r="E228" s="264" t="s">
        <v>45</v>
      </c>
      <c r="F228" s="264" t="s">
        <v>46</v>
      </c>
      <c r="G228" s="264" t="s">
        <v>47</v>
      </c>
      <c r="H228" s="264" t="s">
        <v>48</v>
      </c>
      <c r="I228" s="264" t="s">
        <v>49</v>
      </c>
      <c r="J228" s="264" t="s">
        <v>50</v>
      </c>
      <c r="K228" s="357"/>
    </row>
    <row r="229" spans="1:11" s="66" customFormat="1" ht="21.75" customHeight="1">
      <c r="A229" s="38">
        <f>+A224+1</f>
        <v>3</v>
      </c>
      <c r="B229" s="271">
        <v>3331102</v>
      </c>
      <c r="C229" s="378" t="s">
        <v>1055</v>
      </c>
      <c r="D229" s="379" t="s">
        <v>466</v>
      </c>
      <c r="E229" s="49">
        <v>0</v>
      </c>
      <c r="F229" s="190">
        <v>914</v>
      </c>
      <c r="G229" s="190">
        <v>914</v>
      </c>
      <c r="H229" s="190">
        <v>15101506</v>
      </c>
      <c r="I229" s="39">
        <v>234504</v>
      </c>
      <c r="J229" s="380">
        <v>1</v>
      </c>
      <c r="K229" s="357"/>
    </row>
    <row r="230" spans="1:11" s="66" customFormat="1" ht="27" customHeight="1">
      <c r="A230" s="699" t="s">
        <v>24</v>
      </c>
      <c r="B230" s="699"/>
      <c r="C230" s="699"/>
      <c r="D230" s="699"/>
      <c r="E230" s="699"/>
      <c r="F230" s="699"/>
      <c r="G230" s="699"/>
      <c r="H230" s="699"/>
      <c r="I230" s="699"/>
      <c r="J230" s="332">
        <f>+H222+H227</f>
        <v>15000000</v>
      </c>
      <c r="K230" s="333"/>
    </row>
    <row r="231" spans="1:11" s="66" customFormat="1">
      <c r="A231" s="268"/>
      <c r="B231" s="268"/>
      <c r="C231" s="268"/>
      <c r="D231" s="268"/>
      <c r="E231" s="268"/>
      <c r="F231" s="268"/>
      <c r="G231" s="268"/>
      <c r="H231" s="268"/>
      <c r="I231" s="268"/>
      <c r="J231" s="268"/>
      <c r="K231" s="357"/>
    </row>
    <row r="232" spans="1:11" s="66" customFormat="1">
      <c r="A232" s="563" t="s">
        <v>992</v>
      </c>
      <c r="B232" s="563"/>
      <c r="C232" s="563"/>
      <c r="D232" s="563"/>
      <c r="E232" s="563"/>
      <c r="F232" s="563"/>
      <c r="G232" s="563"/>
      <c r="H232" s="563"/>
      <c r="I232" s="563"/>
      <c r="J232" s="563"/>
      <c r="K232" s="357"/>
    </row>
    <row r="233" spans="1:11" s="66" customFormat="1">
      <c r="A233" s="564" t="s">
        <v>76</v>
      </c>
      <c r="B233" s="564"/>
      <c r="C233" s="564"/>
      <c r="D233" s="564"/>
      <c r="E233" s="564"/>
      <c r="F233" s="564"/>
      <c r="G233" s="564"/>
      <c r="H233" s="564"/>
      <c r="I233" s="564"/>
      <c r="J233" s="564"/>
      <c r="K233" s="357"/>
    </row>
    <row r="234" spans="1:11" s="66" customFormat="1">
      <c r="A234" s="839" t="s">
        <v>1050</v>
      </c>
      <c r="B234" s="839"/>
      <c r="C234" s="839"/>
      <c r="D234" s="839"/>
      <c r="E234" s="839"/>
      <c r="F234" s="839"/>
      <c r="G234" s="839"/>
      <c r="H234" s="839"/>
      <c r="I234" s="839"/>
      <c r="J234" s="839"/>
      <c r="K234" s="357"/>
    </row>
    <row r="235" spans="1:11" s="66" customFormat="1" ht="98.25" customHeight="1">
      <c r="A235" s="841" t="s">
        <v>1056</v>
      </c>
      <c r="B235" s="841"/>
      <c r="C235" s="841"/>
      <c r="D235" s="841"/>
      <c r="E235" s="841"/>
      <c r="F235" s="841"/>
      <c r="G235" s="841"/>
      <c r="H235" s="841"/>
      <c r="I235" s="841"/>
      <c r="J235" s="841"/>
      <c r="K235" s="357"/>
    </row>
    <row r="236" spans="1:11" s="66" customFormat="1">
      <c r="A236" s="827" t="s">
        <v>39</v>
      </c>
      <c r="B236" s="828"/>
      <c r="C236" s="829"/>
      <c r="D236" s="827" t="s">
        <v>40</v>
      </c>
      <c r="E236" s="828"/>
      <c r="F236" s="828"/>
      <c r="G236" s="829"/>
      <c r="H236" s="827" t="s">
        <v>26</v>
      </c>
      <c r="I236" s="828"/>
      <c r="J236" s="829"/>
      <c r="K236" s="357"/>
    </row>
    <row r="237" spans="1:11" s="66" customFormat="1" ht="38.25" customHeight="1">
      <c r="A237" s="565" t="s">
        <v>76</v>
      </c>
      <c r="B237" s="565"/>
      <c r="C237" s="565"/>
      <c r="D237" s="670" t="s">
        <v>75</v>
      </c>
      <c r="E237" s="670"/>
      <c r="F237" s="670"/>
      <c r="G237" s="670"/>
      <c r="H237" s="709">
        <v>7000000</v>
      </c>
      <c r="I237" s="710"/>
      <c r="J237" s="711"/>
      <c r="K237" s="357"/>
    </row>
    <row r="238" spans="1:11" s="66" customFormat="1" ht="40.5">
      <c r="A238" s="37" t="s">
        <v>41</v>
      </c>
      <c r="B238" s="279" t="s">
        <v>42</v>
      </c>
      <c r="C238" s="279" t="s">
        <v>43</v>
      </c>
      <c r="D238" s="279" t="s">
        <v>44</v>
      </c>
      <c r="E238" s="279" t="s">
        <v>45</v>
      </c>
      <c r="F238" s="279" t="s">
        <v>46</v>
      </c>
      <c r="G238" s="279" t="s">
        <v>47</v>
      </c>
      <c r="H238" s="279" t="s">
        <v>48</v>
      </c>
      <c r="I238" s="279" t="s">
        <v>49</v>
      </c>
      <c r="J238" s="279" t="s">
        <v>50</v>
      </c>
      <c r="K238" s="357"/>
    </row>
    <row r="239" spans="1:11" s="66" customFormat="1" ht="57" customHeight="1">
      <c r="A239" s="38">
        <f>+A229+1</f>
        <v>4</v>
      </c>
      <c r="B239" s="381">
        <v>3511001</v>
      </c>
      <c r="C239" s="382" t="s">
        <v>995</v>
      </c>
      <c r="D239" s="233" t="s">
        <v>466</v>
      </c>
      <c r="E239" s="233">
        <v>0</v>
      </c>
      <c r="F239" s="49">
        <v>800</v>
      </c>
      <c r="G239" s="49">
        <v>800</v>
      </c>
      <c r="H239" s="383">
        <v>15101505</v>
      </c>
      <c r="I239" s="233">
        <v>1360576</v>
      </c>
      <c r="J239" s="39">
        <f>I239*F239</f>
        <v>1088460800</v>
      </c>
      <c r="K239" s="357"/>
    </row>
    <row r="240" spans="1:11" s="66" customFormat="1" ht="14.25" customHeight="1">
      <c r="A240" s="41"/>
      <c r="B240" s="384"/>
      <c r="C240" s="385"/>
      <c r="D240" s="235"/>
      <c r="E240" s="235"/>
      <c r="F240" s="91"/>
      <c r="G240" s="91"/>
      <c r="H240" s="237"/>
      <c r="I240" s="235"/>
      <c r="J240" s="92"/>
      <c r="K240" s="357"/>
    </row>
    <row r="241" spans="1:11" s="66" customFormat="1" ht="18" customHeight="1">
      <c r="A241" s="839" t="s">
        <v>1050</v>
      </c>
      <c r="B241" s="839"/>
      <c r="C241" s="839"/>
      <c r="D241" s="839"/>
      <c r="E241" s="839"/>
      <c r="F241" s="839"/>
      <c r="G241" s="839"/>
      <c r="H241" s="839"/>
      <c r="I241" s="839"/>
      <c r="J241" s="839"/>
      <c r="K241" s="357"/>
    </row>
    <row r="242" spans="1:11" s="66" customFormat="1" ht="66.75" customHeight="1">
      <c r="A242" s="840" t="s">
        <v>1057</v>
      </c>
      <c r="B242" s="840"/>
      <c r="C242" s="840"/>
      <c r="D242" s="840"/>
      <c r="E242" s="840"/>
      <c r="F242" s="840"/>
      <c r="G242" s="840"/>
      <c r="H242" s="840"/>
      <c r="I242" s="840"/>
      <c r="J242" s="840"/>
      <c r="K242" s="357"/>
    </row>
    <row r="243" spans="1:11" s="66" customFormat="1">
      <c r="A243" s="827" t="s">
        <v>39</v>
      </c>
      <c r="B243" s="828"/>
      <c r="C243" s="829"/>
      <c r="D243" s="827" t="s">
        <v>40</v>
      </c>
      <c r="E243" s="828"/>
      <c r="F243" s="828"/>
      <c r="G243" s="829"/>
      <c r="H243" s="827" t="s">
        <v>26</v>
      </c>
      <c r="I243" s="828"/>
      <c r="J243" s="829"/>
      <c r="K243" s="357"/>
    </row>
    <row r="244" spans="1:11" s="66" customFormat="1" ht="42" customHeight="1">
      <c r="A244" s="565" t="s">
        <v>76</v>
      </c>
      <c r="B244" s="565"/>
      <c r="C244" s="565"/>
      <c r="D244" s="670" t="s">
        <v>75</v>
      </c>
      <c r="E244" s="670"/>
      <c r="F244" s="670"/>
      <c r="G244" s="670"/>
      <c r="H244" s="830">
        <v>18000000</v>
      </c>
      <c r="I244" s="831"/>
      <c r="J244" s="832"/>
      <c r="K244" s="357"/>
    </row>
    <row r="245" spans="1:11" s="66" customFormat="1" ht="40.5">
      <c r="A245" s="37" t="s">
        <v>41</v>
      </c>
      <c r="B245" s="264" t="s">
        <v>42</v>
      </c>
      <c r="C245" s="264" t="s">
        <v>43</v>
      </c>
      <c r="D245" s="264" t="s">
        <v>44</v>
      </c>
      <c r="E245" s="264" t="s">
        <v>45</v>
      </c>
      <c r="F245" s="264" t="s">
        <v>46</v>
      </c>
      <c r="G245" s="264" t="s">
        <v>47</v>
      </c>
      <c r="H245" s="264" t="s">
        <v>48</v>
      </c>
      <c r="I245" s="264" t="s">
        <v>49</v>
      </c>
      <c r="J245" s="264" t="s">
        <v>50</v>
      </c>
      <c r="K245" s="357"/>
    </row>
    <row r="246" spans="1:11" s="66" customFormat="1" ht="84" customHeight="1">
      <c r="A246" s="38">
        <f>+A239+1</f>
        <v>5</v>
      </c>
      <c r="B246" s="271">
        <v>3331102</v>
      </c>
      <c r="C246" s="382" t="s">
        <v>997</v>
      </c>
      <c r="D246" s="233" t="s">
        <v>466</v>
      </c>
      <c r="E246" s="233">
        <v>0</v>
      </c>
      <c r="F246" s="49">
        <v>2100</v>
      </c>
      <c r="G246" s="49">
        <f>F246</f>
        <v>2100</v>
      </c>
      <c r="H246" s="383">
        <v>15101505</v>
      </c>
      <c r="I246" s="233">
        <v>1360576</v>
      </c>
      <c r="J246" s="39">
        <f>I246*F246</f>
        <v>2857209600</v>
      </c>
      <c r="K246" s="357"/>
    </row>
    <row r="247" spans="1:11" s="66" customFormat="1">
      <c r="A247" s="839" t="s">
        <v>1050</v>
      </c>
      <c r="B247" s="839"/>
      <c r="C247" s="839"/>
      <c r="D247" s="839"/>
      <c r="E247" s="839"/>
      <c r="F247" s="839"/>
      <c r="G247" s="839"/>
      <c r="H247" s="839"/>
      <c r="I247" s="839"/>
      <c r="J247" s="839"/>
      <c r="K247" s="357"/>
    </row>
    <row r="248" spans="1:11" s="66" customFormat="1" ht="51" customHeight="1">
      <c r="A248" s="840" t="s">
        <v>1058</v>
      </c>
      <c r="B248" s="840"/>
      <c r="C248" s="840"/>
      <c r="D248" s="840"/>
      <c r="E248" s="840"/>
      <c r="F248" s="840"/>
      <c r="G248" s="840"/>
      <c r="H248" s="840"/>
      <c r="I248" s="840"/>
      <c r="J248" s="840"/>
      <c r="K248" s="357"/>
    </row>
    <row r="249" spans="1:11" s="66" customFormat="1">
      <c r="A249" s="827" t="s">
        <v>39</v>
      </c>
      <c r="B249" s="828"/>
      <c r="C249" s="829"/>
      <c r="D249" s="827" t="s">
        <v>40</v>
      </c>
      <c r="E249" s="828"/>
      <c r="F249" s="828"/>
      <c r="G249" s="829"/>
      <c r="H249" s="827" t="s">
        <v>26</v>
      </c>
      <c r="I249" s="828"/>
      <c r="J249" s="829"/>
      <c r="K249" s="357"/>
    </row>
    <row r="250" spans="1:11" s="66" customFormat="1" ht="36" customHeight="1">
      <c r="A250" s="565" t="s">
        <v>76</v>
      </c>
      <c r="B250" s="565"/>
      <c r="C250" s="565"/>
      <c r="D250" s="670" t="s">
        <v>75</v>
      </c>
      <c r="E250" s="670"/>
      <c r="F250" s="670"/>
      <c r="G250" s="670"/>
      <c r="H250" s="830">
        <v>6014391</v>
      </c>
      <c r="I250" s="831"/>
      <c r="J250" s="832"/>
      <c r="K250" s="357"/>
    </row>
    <row r="251" spans="1:11" s="66" customFormat="1" ht="40.5">
      <c r="A251" s="37" t="s">
        <v>41</v>
      </c>
      <c r="B251" s="264" t="s">
        <v>42</v>
      </c>
      <c r="C251" s="264" t="s">
        <v>43</v>
      </c>
      <c r="D251" s="264" t="s">
        <v>44</v>
      </c>
      <c r="E251" s="264" t="s">
        <v>45</v>
      </c>
      <c r="F251" s="264" t="s">
        <v>46</v>
      </c>
      <c r="G251" s="264" t="s">
        <v>47</v>
      </c>
      <c r="H251" s="264" t="s">
        <v>48</v>
      </c>
      <c r="I251" s="264" t="s">
        <v>49</v>
      </c>
      <c r="J251" s="264" t="s">
        <v>50</v>
      </c>
      <c r="K251" s="357"/>
    </row>
    <row r="252" spans="1:11" s="66" customFormat="1" ht="33.75" customHeight="1">
      <c r="A252" s="38">
        <f>+A246+1</f>
        <v>6</v>
      </c>
      <c r="B252" s="381">
        <v>3511001</v>
      </c>
      <c r="C252" s="382" t="s">
        <v>1104</v>
      </c>
      <c r="D252" s="233" t="s">
        <v>466</v>
      </c>
      <c r="E252" s="233">
        <v>0</v>
      </c>
      <c r="F252" s="49">
        <v>60</v>
      </c>
      <c r="G252" s="49">
        <f>F252</f>
        <v>60</v>
      </c>
      <c r="H252" s="383">
        <v>15101505</v>
      </c>
      <c r="I252" s="233">
        <v>1360576</v>
      </c>
      <c r="J252" s="39">
        <f>I252*F252</f>
        <v>81634560</v>
      </c>
      <c r="K252" s="357"/>
    </row>
    <row r="253" spans="1:11" s="66" customFormat="1" ht="33.75" customHeight="1">
      <c r="A253" s="38">
        <f>+A252+1</f>
        <v>7</v>
      </c>
      <c r="B253" s="381">
        <v>3511001</v>
      </c>
      <c r="C253" s="382" t="s">
        <v>1105</v>
      </c>
      <c r="D253" s="233" t="s">
        <v>466</v>
      </c>
      <c r="E253" s="233">
        <v>0</v>
      </c>
      <c r="F253" s="49">
        <v>32</v>
      </c>
      <c r="G253" s="49">
        <f t="shared" ref="G253:G255" si="1">F253</f>
        <v>32</v>
      </c>
      <c r="H253" s="383">
        <v>15101505</v>
      </c>
      <c r="I253" s="233">
        <v>1360576</v>
      </c>
      <c r="J253" s="39">
        <f t="shared" ref="J253:J255" si="2">I253*F253</f>
        <v>43538432</v>
      </c>
      <c r="K253" s="357"/>
    </row>
    <row r="254" spans="1:11" s="66" customFormat="1" ht="33.75" customHeight="1">
      <c r="A254" s="38">
        <f>+A253+1</f>
        <v>8</v>
      </c>
      <c r="B254" s="381">
        <v>3511001</v>
      </c>
      <c r="C254" s="382" t="s">
        <v>1106</v>
      </c>
      <c r="D254" s="233" t="s">
        <v>466</v>
      </c>
      <c r="E254" s="233">
        <v>0</v>
      </c>
      <c r="F254" s="49">
        <v>25</v>
      </c>
      <c r="G254" s="49">
        <f t="shared" si="1"/>
        <v>25</v>
      </c>
      <c r="H254" s="383">
        <v>15101505</v>
      </c>
      <c r="I254" s="233">
        <v>1360576</v>
      </c>
      <c r="J254" s="39">
        <f t="shared" si="2"/>
        <v>34014400</v>
      </c>
      <c r="K254" s="357"/>
    </row>
    <row r="255" spans="1:11" s="66" customFormat="1" ht="33.75" customHeight="1">
      <c r="A255" s="38">
        <f>+A254+1</f>
        <v>9</v>
      </c>
      <c r="B255" s="381">
        <v>3511001</v>
      </c>
      <c r="C255" s="382" t="s">
        <v>1107</v>
      </c>
      <c r="D255" s="233" t="s">
        <v>466</v>
      </c>
      <c r="E255" s="233">
        <v>0</v>
      </c>
      <c r="F255" s="49">
        <v>15</v>
      </c>
      <c r="G255" s="49">
        <f t="shared" si="1"/>
        <v>15</v>
      </c>
      <c r="H255" s="383">
        <v>15101505</v>
      </c>
      <c r="I255" s="233">
        <v>1360576</v>
      </c>
      <c r="J255" s="39">
        <f t="shared" si="2"/>
        <v>20408640</v>
      </c>
      <c r="K255" s="357"/>
    </row>
    <row r="256" spans="1:11" s="66" customFormat="1">
      <c r="A256" s="268"/>
      <c r="B256" s="268"/>
      <c r="C256" s="268"/>
      <c r="D256" s="268"/>
      <c r="E256" s="268"/>
      <c r="F256" s="268"/>
      <c r="G256" s="268"/>
      <c r="H256" s="268"/>
      <c r="I256" s="268"/>
      <c r="J256" s="268"/>
      <c r="K256" s="357"/>
    </row>
    <row r="257" spans="1:11" s="66" customFormat="1" ht="22.5" customHeight="1">
      <c r="A257" s="699" t="s">
        <v>24</v>
      </c>
      <c r="B257" s="699"/>
      <c r="C257" s="699"/>
      <c r="D257" s="699"/>
      <c r="E257" s="699"/>
      <c r="F257" s="699"/>
      <c r="G257" s="699"/>
      <c r="H257" s="699"/>
      <c r="I257" s="699"/>
      <c r="J257" s="386">
        <f>+H237+H244+H250</f>
        <v>31014391</v>
      </c>
      <c r="K257" s="333"/>
    </row>
    <row r="258" spans="1:11" s="66" customFormat="1">
      <c r="A258" s="5"/>
      <c r="B258" s="5"/>
      <c r="C258" s="5"/>
      <c r="D258" s="5"/>
      <c r="E258" s="5"/>
      <c r="F258" s="5"/>
      <c r="G258" s="5"/>
      <c r="H258" s="5"/>
      <c r="I258" s="5"/>
      <c r="J258" s="5"/>
      <c r="K258" s="357"/>
    </row>
    <row r="259" spans="1:11" s="66" customFormat="1" ht="15.75" thickBot="1">
      <c r="A259" s="715" t="s">
        <v>1053</v>
      </c>
      <c r="B259" s="715"/>
      <c r="C259" s="715"/>
      <c r="D259" s="715"/>
      <c r="E259" s="715"/>
      <c r="F259" s="715"/>
      <c r="G259" s="715"/>
      <c r="H259" s="715"/>
      <c r="I259" s="715"/>
      <c r="J259" s="715"/>
      <c r="K259" s="357"/>
    </row>
    <row r="260" spans="1:11" s="66" customFormat="1" ht="238.5" customHeight="1" thickBot="1">
      <c r="A260" s="833" t="s">
        <v>1068</v>
      </c>
      <c r="B260" s="834"/>
      <c r="C260" s="834"/>
      <c r="D260" s="834"/>
      <c r="E260" s="834"/>
      <c r="F260" s="834"/>
      <c r="G260" s="834"/>
      <c r="H260" s="834"/>
      <c r="I260" s="834"/>
      <c r="J260" s="835"/>
      <c r="K260" s="357"/>
    </row>
    <row r="261" spans="1:11" s="66" customFormat="1" ht="297" customHeight="1" thickBot="1">
      <c r="A261" s="836"/>
      <c r="B261" s="837"/>
      <c r="C261" s="837"/>
      <c r="D261" s="837"/>
      <c r="E261" s="837"/>
      <c r="F261" s="837"/>
      <c r="G261" s="837"/>
      <c r="H261" s="837"/>
      <c r="I261" s="837"/>
      <c r="J261" s="838"/>
      <c r="K261" s="357"/>
    </row>
    <row r="262" spans="1:11" s="66" customFormat="1" ht="22.5" customHeight="1">
      <c r="A262" s="268"/>
      <c r="B262" s="268"/>
      <c r="C262" s="268"/>
      <c r="D262" s="268"/>
      <c r="E262" s="268"/>
      <c r="F262" s="268"/>
      <c r="G262" s="268"/>
      <c r="H262" s="268"/>
      <c r="I262" s="268"/>
      <c r="J262" s="268"/>
      <c r="K262" s="357"/>
    </row>
    <row r="263" spans="1:11" s="66" customFormat="1">
      <c r="A263" s="727" t="s">
        <v>1070</v>
      </c>
      <c r="B263" s="727"/>
      <c r="C263" s="727"/>
      <c r="D263" s="727"/>
      <c r="E263" s="727"/>
      <c r="F263" s="727"/>
      <c r="G263" s="727"/>
      <c r="H263" s="727"/>
      <c r="I263" s="727"/>
      <c r="J263" s="727"/>
      <c r="K263" s="357"/>
    </row>
    <row r="264" spans="1:11" s="66" customFormat="1">
      <c r="A264" s="727" t="s">
        <v>1059</v>
      </c>
      <c r="B264" s="727"/>
      <c r="C264" s="727"/>
      <c r="D264" s="727"/>
      <c r="E264" s="727"/>
      <c r="F264" s="727"/>
      <c r="G264" s="727"/>
      <c r="H264" s="727"/>
      <c r="I264" s="727"/>
      <c r="J264" s="727"/>
      <c r="K264" s="357"/>
    </row>
    <row r="265" spans="1:11" s="66" customFormat="1" ht="23.25" customHeight="1">
      <c r="A265" s="565" t="s">
        <v>39</v>
      </c>
      <c r="B265" s="565"/>
      <c r="C265" s="565"/>
      <c r="D265" s="565" t="s">
        <v>40</v>
      </c>
      <c r="E265" s="565"/>
      <c r="F265" s="565"/>
      <c r="G265" s="565"/>
      <c r="H265" s="565" t="s">
        <v>26</v>
      </c>
      <c r="I265" s="565"/>
      <c r="J265" s="565"/>
      <c r="K265" s="357"/>
    </row>
    <row r="266" spans="1:11" s="66" customFormat="1" ht="24.75" customHeight="1">
      <c r="A266" s="565" t="s">
        <v>1069</v>
      </c>
      <c r="B266" s="565"/>
      <c r="C266" s="565"/>
      <c r="D266" s="566" t="s">
        <v>1070</v>
      </c>
      <c r="E266" s="566"/>
      <c r="F266" s="566"/>
      <c r="G266" s="566"/>
      <c r="H266" s="568">
        <v>100000</v>
      </c>
      <c r="I266" s="568"/>
      <c r="J266" s="568"/>
      <c r="K266" s="357"/>
    </row>
    <row r="267" spans="1:11" s="66" customFormat="1" ht="45.75" customHeight="1">
      <c r="A267" s="37" t="s">
        <v>41</v>
      </c>
      <c r="B267" s="264" t="s">
        <v>42</v>
      </c>
      <c r="C267" s="264" t="s">
        <v>43</v>
      </c>
      <c r="D267" s="264" t="s">
        <v>44</v>
      </c>
      <c r="E267" s="264" t="s">
        <v>45</v>
      </c>
      <c r="F267" s="264" t="s">
        <v>46</v>
      </c>
      <c r="G267" s="264" t="s">
        <v>47</v>
      </c>
      <c r="H267" s="264" t="s">
        <v>48</v>
      </c>
      <c r="I267" s="264" t="s">
        <v>49</v>
      </c>
      <c r="J267" s="264" t="s">
        <v>50</v>
      </c>
      <c r="K267" s="357"/>
    </row>
    <row r="268" spans="1:11" s="66" customFormat="1" ht="36.75" customHeight="1">
      <c r="A268" s="38">
        <f>+A254+1</f>
        <v>9</v>
      </c>
      <c r="B268" s="265">
        <v>3479098</v>
      </c>
      <c r="C268" s="388" t="s">
        <v>1071</v>
      </c>
      <c r="D268" s="49" t="s">
        <v>1072</v>
      </c>
      <c r="E268" s="265">
        <v>0</v>
      </c>
      <c r="F268" s="265">
        <v>1</v>
      </c>
      <c r="G268" s="265">
        <v>1</v>
      </c>
      <c r="H268" s="38">
        <v>54101706</v>
      </c>
      <c r="I268" s="387"/>
      <c r="J268" s="265"/>
      <c r="K268" s="357"/>
    </row>
    <row r="269" spans="1:11" s="66" customFormat="1" ht="22.5" customHeight="1">
      <c r="A269" s="699" t="s">
        <v>24</v>
      </c>
      <c r="B269" s="699"/>
      <c r="C269" s="699"/>
      <c r="D269" s="699"/>
      <c r="E269" s="699"/>
      <c r="F269" s="699"/>
      <c r="G269" s="699"/>
      <c r="H269" s="699"/>
      <c r="I269" s="699"/>
      <c r="J269" s="386">
        <f>+H266</f>
        <v>100000</v>
      </c>
      <c r="K269" s="333"/>
    </row>
    <row r="270" spans="1:11" s="66" customFormat="1">
      <c r="A270" s="5"/>
      <c r="B270" s="5"/>
      <c r="C270" s="5"/>
      <c r="D270" s="5"/>
      <c r="E270" s="5"/>
      <c r="F270" s="5"/>
      <c r="G270" s="5"/>
      <c r="H270" s="5"/>
      <c r="I270" s="5"/>
      <c r="J270" s="5"/>
      <c r="K270" s="357"/>
    </row>
    <row r="271" spans="1:11" s="66" customFormat="1">
      <c r="A271" s="727" t="s">
        <v>1074</v>
      </c>
      <c r="B271" s="727"/>
      <c r="C271" s="727"/>
      <c r="D271" s="727"/>
      <c r="E271" s="727"/>
      <c r="F271" s="727"/>
      <c r="G271" s="727"/>
      <c r="H271" s="727"/>
      <c r="I271" s="727"/>
      <c r="J271" s="727"/>
      <c r="K271" s="357"/>
    </row>
    <row r="272" spans="1:11" s="66" customFormat="1">
      <c r="A272" s="727" t="s">
        <v>907</v>
      </c>
      <c r="B272" s="727"/>
      <c r="C272" s="727"/>
      <c r="D272" s="727"/>
      <c r="E272" s="727"/>
      <c r="F272" s="727"/>
      <c r="G272" s="727"/>
      <c r="H272" s="727"/>
      <c r="I272" s="727"/>
      <c r="J272" s="727"/>
      <c r="K272" s="357"/>
    </row>
    <row r="273" spans="1:11" s="66" customFormat="1">
      <c r="A273" s="565" t="s">
        <v>39</v>
      </c>
      <c r="B273" s="565"/>
      <c r="C273" s="565"/>
      <c r="D273" s="565" t="s">
        <v>40</v>
      </c>
      <c r="E273" s="565"/>
      <c r="F273" s="565"/>
      <c r="G273" s="565"/>
      <c r="H273" s="565" t="s">
        <v>26</v>
      </c>
      <c r="I273" s="565"/>
      <c r="J273" s="565"/>
      <c r="K273" s="357"/>
    </row>
    <row r="274" spans="1:11" s="66" customFormat="1" ht="39.75" customHeight="1">
      <c r="A274" s="565" t="s">
        <v>1073</v>
      </c>
      <c r="B274" s="565"/>
      <c r="C274" s="565"/>
      <c r="D274" s="566" t="s">
        <v>1074</v>
      </c>
      <c r="E274" s="566"/>
      <c r="F274" s="566"/>
      <c r="G274" s="566"/>
      <c r="H274" s="568">
        <v>5000000</v>
      </c>
      <c r="I274" s="568"/>
      <c r="J274" s="568"/>
      <c r="K274" s="357"/>
    </row>
    <row r="275" spans="1:11" s="66" customFormat="1" ht="45.75" customHeight="1">
      <c r="A275" s="37" t="s">
        <v>41</v>
      </c>
      <c r="B275" s="264" t="s">
        <v>42</v>
      </c>
      <c r="C275" s="264" t="s">
        <v>43</v>
      </c>
      <c r="D275" s="264" t="s">
        <v>44</v>
      </c>
      <c r="E275" s="264" t="s">
        <v>45</v>
      </c>
      <c r="F275" s="264" t="s">
        <v>46</v>
      </c>
      <c r="G275" s="264" t="s">
        <v>47</v>
      </c>
      <c r="H275" s="264" t="s">
        <v>48</v>
      </c>
      <c r="I275" s="264" t="s">
        <v>49</v>
      </c>
      <c r="J275" s="264" t="s">
        <v>50</v>
      </c>
      <c r="K275" s="357"/>
    </row>
    <row r="276" spans="1:11" s="66" customFormat="1" ht="43.5" customHeight="1">
      <c r="A276" s="38">
        <f>+A268+1</f>
        <v>10</v>
      </c>
      <c r="B276" s="38">
        <v>3511001</v>
      </c>
      <c r="C276" s="389" t="s">
        <v>1075</v>
      </c>
      <c r="D276" s="49" t="s">
        <v>104</v>
      </c>
      <c r="E276" s="38">
        <v>0</v>
      </c>
      <c r="F276" s="38">
        <v>8</v>
      </c>
      <c r="G276" s="38">
        <v>8</v>
      </c>
      <c r="H276" s="38">
        <v>31211502</v>
      </c>
      <c r="I276" s="89"/>
      <c r="J276" s="89"/>
      <c r="K276" s="357"/>
    </row>
    <row r="277" spans="1:11" s="66" customFormat="1" ht="33.75" customHeight="1">
      <c r="A277" s="38">
        <f>+A276+1</f>
        <v>11</v>
      </c>
      <c r="B277" s="38">
        <v>3511033</v>
      </c>
      <c r="C277" s="389" t="s">
        <v>1076</v>
      </c>
      <c r="D277" s="49" t="s">
        <v>104</v>
      </c>
      <c r="E277" s="38">
        <v>0</v>
      </c>
      <c r="F277" s="38">
        <v>6</v>
      </c>
      <c r="G277" s="38">
        <v>6</v>
      </c>
      <c r="H277" s="38">
        <v>31201605</v>
      </c>
      <c r="I277" s="89"/>
      <c r="J277" s="89"/>
      <c r="K277" s="357"/>
    </row>
    <row r="278" spans="1:11" s="66" customFormat="1" ht="33.75" customHeight="1">
      <c r="A278" s="38">
        <f>+A277+1</f>
        <v>12</v>
      </c>
      <c r="B278" s="38">
        <v>3511001</v>
      </c>
      <c r="C278" s="389" t="s">
        <v>1077</v>
      </c>
      <c r="D278" s="49" t="s">
        <v>104</v>
      </c>
      <c r="E278" s="38">
        <v>0</v>
      </c>
      <c r="F278" s="265">
        <v>10</v>
      </c>
      <c r="G278" s="265">
        <v>10</v>
      </c>
      <c r="H278" s="38">
        <v>31211502</v>
      </c>
      <c r="I278" s="387"/>
      <c r="J278" s="89"/>
      <c r="K278" s="357"/>
    </row>
    <row r="279" spans="1:11" s="66" customFormat="1" ht="22.5" customHeight="1">
      <c r="A279" s="699" t="s">
        <v>24</v>
      </c>
      <c r="B279" s="699"/>
      <c r="C279" s="699"/>
      <c r="D279" s="699"/>
      <c r="E279" s="699"/>
      <c r="F279" s="699"/>
      <c r="G279" s="699"/>
      <c r="H279" s="699"/>
      <c r="I279" s="699"/>
      <c r="J279" s="386">
        <f>+H274</f>
        <v>5000000</v>
      </c>
      <c r="K279" s="333"/>
    </row>
    <row r="280" spans="1:11" s="66" customFormat="1">
      <c r="A280" s="5"/>
      <c r="B280" s="5"/>
      <c r="C280" s="5"/>
      <c r="D280" s="5"/>
      <c r="E280" s="5"/>
      <c r="F280" s="5"/>
      <c r="G280" s="5"/>
      <c r="H280" s="5"/>
      <c r="I280" s="5"/>
      <c r="J280" s="5"/>
      <c r="K280" s="357"/>
    </row>
    <row r="281" spans="1:11" s="66" customFormat="1">
      <c r="A281" s="727" t="s">
        <v>77</v>
      </c>
      <c r="B281" s="727"/>
      <c r="C281" s="727"/>
      <c r="D281" s="727"/>
      <c r="E281" s="727"/>
      <c r="F281" s="727"/>
      <c r="G281" s="727"/>
      <c r="H281" s="727"/>
      <c r="I281" s="727"/>
      <c r="J281" s="727"/>
      <c r="K281" s="357"/>
    </row>
    <row r="282" spans="1:11" s="66" customFormat="1">
      <c r="A282" s="727" t="s">
        <v>911</v>
      </c>
      <c r="B282" s="727"/>
      <c r="C282" s="727"/>
      <c r="D282" s="727"/>
      <c r="E282" s="727"/>
      <c r="F282" s="727"/>
      <c r="G282" s="727"/>
      <c r="H282" s="727"/>
      <c r="I282" s="727"/>
      <c r="J282" s="727"/>
      <c r="K282" s="357"/>
    </row>
    <row r="283" spans="1:11" s="66" customFormat="1">
      <c r="A283" s="565" t="s">
        <v>39</v>
      </c>
      <c r="B283" s="565"/>
      <c r="C283" s="565"/>
      <c r="D283" s="565" t="s">
        <v>40</v>
      </c>
      <c r="E283" s="565"/>
      <c r="F283" s="565"/>
      <c r="G283" s="565"/>
      <c r="H283" s="565" t="s">
        <v>26</v>
      </c>
      <c r="I283" s="565"/>
      <c r="J283" s="565"/>
      <c r="K283" s="357"/>
    </row>
    <row r="284" spans="1:11" s="66" customFormat="1" ht="30" customHeight="1">
      <c r="A284" s="565" t="s">
        <v>1078</v>
      </c>
      <c r="B284" s="565"/>
      <c r="C284" s="565"/>
      <c r="D284" s="566" t="s">
        <v>77</v>
      </c>
      <c r="E284" s="566"/>
      <c r="F284" s="566"/>
      <c r="G284" s="566"/>
      <c r="H284" s="568">
        <v>3600000</v>
      </c>
      <c r="I284" s="568"/>
      <c r="J284" s="568"/>
      <c r="K284" s="357"/>
    </row>
    <row r="285" spans="1:11" s="66" customFormat="1" ht="51" customHeight="1">
      <c r="A285" s="37" t="s">
        <v>41</v>
      </c>
      <c r="B285" s="264" t="s">
        <v>42</v>
      </c>
      <c r="C285" s="264" t="s">
        <v>43</v>
      </c>
      <c r="D285" s="264" t="s">
        <v>44</v>
      </c>
      <c r="E285" s="264" t="s">
        <v>45</v>
      </c>
      <c r="F285" s="264" t="s">
        <v>46</v>
      </c>
      <c r="G285" s="264" t="s">
        <v>47</v>
      </c>
      <c r="H285" s="264" t="s">
        <v>48</v>
      </c>
      <c r="I285" s="264" t="s">
        <v>49</v>
      </c>
      <c r="J285" s="264" t="s">
        <v>50</v>
      </c>
      <c r="K285" s="357"/>
    </row>
    <row r="286" spans="1:11" s="66" customFormat="1" ht="96.75" customHeight="1">
      <c r="A286" s="390">
        <f>+A278+1</f>
        <v>13</v>
      </c>
      <c r="B286" s="38">
        <v>3511001</v>
      </c>
      <c r="C286" s="388" t="s">
        <v>1079</v>
      </c>
      <c r="D286" s="49" t="s">
        <v>1072</v>
      </c>
      <c r="E286" s="38">
        <v>0</v>
      </c>
      <c r="F286" s="38">
        <v>5</v>
      </c>
      <c r="G286" s="38">
        <v>5</v>
      </c>
      <c r="H286" s="38">
        <v>2799706</v>
      </c>
      <c r="I286" s="89"/>
      <c r="J286" s="89"/>
      <c r="K286" s="357"/>
    </row>
    <row r="287" spans="1:11" s="66" customFormat="1" ht="33" customHeight="1">
      <c r="A287" s="270">
        <f>+A286+1</f>
        <v>14</v>
      </c>
      <c r="B287" s="265">
        <v>3692002</v>
      </c>
      <c r="C287" s="389" t="s">
        <v>1080</v>
      </c>
      <c r="D287" s="391" t="s">
        <v>1072</v>
      </c>
      <c r="E287" s="265">
        <v>0</v>
      </c>
      <c r="F287" s="265">
        <v>12</v>
      </c>
      <c r="G287" s="265">
        <v>12</v>
      </c>
      <c r="H287" s="265">
        <v>31201503</v>
      </c>
      <c r="I287" s="387"/>
      <c r="J287" s="265"/>
      <c r="K287" s="357"/>
    </row>
    <row r="288" spans="1:11" s="66" customFormat="1" ht="31.5" customHeight="1">
      <c r="A288" s="270">
        <f t="shared" ref="A288:A289" si="3">+A287+1</f>
        <v>15</v>
      </c>
      <c r="B288" s="265">
        <v>36950</v>
      </c>
      <c r="C288" s="389" t="s">
        <v>1081</v>
      </c>
      <c r="D288" s="392" t="s">
        <v>1082</v>
      </c>
      <c r="E288" s="265">
        <v>0</v>
      </c>
      <c r="F288" s="265">
        <v>17</v>
      </c>
      <c r="G288" s="265">
        <v>17</v>
      </c>
      <c r="H288" s="265">
        <v>40141758</v>
      </c>
      <c r="I288" s="387"/>
      <c r="J288" s="387"/>
      <c r="K288" s="357"/>
    </row>
    <row r="289" spans="1:11" s="66" customFormat="1" ht="31.5" customHeight="1">
      <c r="A289" s="270">
        <f t="shared" si="3"/>
        <v>16</v>
      </c>
      <c r="B289" s="393">
        <v>3693002</v>
      </c>
      <c r="C289" s="388" t="s">
        <v>1083</v>
      </c>
      <c r="D289" s="392" t="s">
        <v>32</v>
      </c>
      <c r="E289" s="265">
        <v>0</v>
      </c>
      <c r="F289" s="265">
        <v>12</v>
      </c>
      <c r="G289" s="265">
        <v>12</v>
      </c>
      <c r="H289" s="265">
        <v>30181603</v>
      </c>
      <c r="I289" s="387"/>
      <c r="J289" s="394"/>
      <c r="K289" s="357"/>
    </row>
    <row r="290" spans="1:11" s="66" customFormat="1" ht="22.5" customHeight="1">
      <c r="A290" s="699" t="s">
        <v>24</v>
      </c>
      <c r="B290" s="699"/>
      <c r="C290" s="699"/>
      <c r="D290" s="699"/>
      <c r="E290" s="699"/>
      <c r="F290" s="699"/>
      <c r="G290" s="699"/>
      <c r="H290" s="699"/>
      <c r="I290" s="699"/>
      <c r="J290" s="386">
        <f>+H284</f>
        <v>3600000</v>
      </c>
      <c r="K290" s="333"/>
    </row>
    <row r="291" spans="1:11" s="66" customFormat="1">
      <c r="A291" s="5"/>
      <c r="B291" s="5"/>
      <c r="C291" s="5"/>
      <c r="D291" s="5"/>
      <c r="E291" s="5"/>
      <c r="F291" s="5"/>
      <c r="G291" s="5"/>
      <c r="H291" s="5"/>
      <c r="I291" s="5"/>
      <c r="J291" s="5"/>
      <c r="K291" s="357"/>
    </row>
    <row r="292" spans="1:11" s="66" customFormat="1">
      <c r="A292" s="727" t="s">
        <v>335</v>
      </c>
      <c r="B292" s="727"/>
      <c r="C292" s="727"/>
      <c r="D292" s="727"/>
      <c r="E292" s="727"/>
      <c r="F292" s="727"/>
      <c r="G292" s="727"/>
      <c r="H292" s="727"/>
      <c r="I292" s="727"/>
      <c r="J292" s="727"/>
      <c r="K292" s="357"/>
    </row>
    <row r="293" spans="1:11" s="66" customFormat="1">
      <c r="A293" s="727" t="s">
        <v>908</v>
      </c>
      <c r="B293" s="727"/>
      <c r="C293" s="727"/>
      <c r="D293" s="727"/>
      <c r="E293" s="727"/>
      <c r="F293" s="727"/>
      <c r="G293" s="727"/>
      <c r="H293" s="727"/>
      <c r="I293" s="727"/>
      <c r="J293" s="727"/>
      <c r="K293" s="357"/>
    </row>
    <row r="294" spans="1:11" s="66" customFormat="1" ht="24.75" customHeight="1">
      <c r="A294" s="565" t="s">
        <v>39</v>
      </c>
      <c r="B294" s="565"/>
      <c r="C294" s="565"/>
      <c r="D294" s="565" t="s">
        <v>40</v>
      </c>
      <c r="E294" s="565"/>
      <c r="F294" s="565"/>
      <c r="G294" s="565"/>
      <c r="H294" s="565" t="s">
        <v>26</v>
      </c>
      <c r="I294" s="565"/>
      <c r="J294" s="565"/>
      <c r="K294" s="357"/>
    </row>
    <row r="295" spans="1:11" s="66" customFormat="1" ht="35.25" customHeight="1">
      <c r="A295" s="574" t="s">
        <v>1084</v>
      </c>
      <c r="B295" s="574"/>
      <c r="C295" s="574"/>
      <c r="D295" s="670" t="s">
        <v>335</v>
      </c>
      <c r="E295" s="670"/>
      <c r="F295" s="670"/>
      <c r="G295" s="670"/>
      <c r="H295" s="814">
        <v>1800000</v>
      </c>
      <c r="I295" s="815"/>
      <c r="J295" s="815"/>
      <c r="K295" s="357"/>
    </row>
    <row r="296" spans="1:11" s="66" customFormat="1" ht="45" customHeight="1">
      <c r="A296" s="37" t="s">
        <v>41</v>
      </c>
      <c r="B296" s="264" t="s">
        <v>42</v>
      </c>
      <c r="C296" s="264" t="s">
        <v>43</v>
      </c>
      <c r="D296" s="264" t="s">
        <v>44</v>
      </c>
      <c r="E296" s="264" t="s">
        <v>45</v>
      </c>
      <c r="F296" s="264" t="s">
        <v>46</v>
      </c>
      <c r="G296" s="264" t="s">
        <v>47</v>
      </c>
      <c r="H296" s="264" t="s">
        <v>48</v>
      </c>
      <c r="I296" s="264" t="s">
        <v>49</v>
      </c>
      <c r="J296" s="264" t="s">
        <v>50</v>
      </c>
      <c r="K296" s="357"/>
    </row>
    <row r="297" spans="1:11" s="66" customFormat="1" ht="153" customHeight="1">
      <c r="A297" s="265">
        <f>+A289+1</f>
        <v>17</v>
      </c>
      <c r="B297" s="265">
        <v>3744001</v>
      </c>
      <c r="C297" s="396" t="s">
        <v>1085</v>
      </c>
      <c r="D297" s="265" t="s">
        <v>212</v>
      </c>
      <c r="E297" s="265">
        <v>0</v>
      </c>
      <c r="F297" s="265">
        <v>2</v>
      </c>
      <c r="G297" s="265">
        <v>2</v>
      </c>
      <c r="H297" s="397">
        <v>30111601</v>
      </c>
      <c r="I297" s="387"/>
      <c r="J297" s="387"/>
      <c r="K297" s="357"/>
    </row>
    <row r="298" spans="1:11" s="66" customFormat="1" ht="21" customHeight="1">
      <c r="A298" s="265">
        <f>+A297+1</f>
        <v>18</v>
      </c>
      <c r="B298" s="265">
        <v>3735005</v>
      </c>
      <c r="C298" s="396" t="s">
        <v>1086</v>
      </c>
      <c r="D298" s="265" t="s">
        <v>32</v>
      </c>
      <c r="E298" s="265">
        <v>0</v>
      </c>
      <c r="F298" s="265">
        <v>15</v>
      </c>
      <c r="G298" s="265">
        <v>15</v>
      </c>
      <c r="H298" s="105">
        <v>30151511</v>
      </c>
      <c r="I298" s="387"/>
      <c r="J298" s="387"/>
      <c r="K298" s="357"/>
    </row>
    <row r="299" spans="1:11" s="66" customFormat="1" ht="22.5" customHeight="1">
      <c r="A299" s="699" t="s">
        <v>24</v>
      </c>
      <c r="B299" s="699"/>
      <c r="C299" s="699"/>
      <c r="D299" s="699"/>
      <c r="E299" s="699"/>
      <c r="F299" s="699"/>
      <c r="G299" s="699"/>
      <c r="H299" s="699"/>
      <c r="I299" s="699"/>
      <c r="J299" s="402">
        <f>+H295</f>
        <v>1800000</v>
      </c>
      <c r="K299" s="333"/>
    </row>
    <row r="300" spans="1:11" s="66" customFormat="1">
      <c r="A300" s="5"/>
      <c r="B300" s="5"/>
      <c r="C300" s="5"/>
      <c r="D300" s="5"/>
      <c r="E300" s="5"/>
      <c r="F300" s="5"/>
      <c r="G300" s="5"/>
      <c r="H300" s="5"/>
      <c r="I300" s="5"/>
      <c r="J300" s="5"/>
      <c r="K300" s="357"/>
    </row>
    <row r="301" spans="1:11" s="66" customFormat="1">
      <c r="A301" s="727" t="s">
        <v>270</v>
      </c>
      <c r="B301" s="727"/>
      <c r="C301" s="727"/>
      <c r="D301" s="727"/>
      <c r="E301" s="727"/>
      <c r="F301" s="727"/>
      <c r="G301" s="727"/>
      <c r="H301" s="727"/>
      <c r="I301" s="727"/>
      <c r="J301" s="727"/>
      <c r="K301" s="357"/>
    </row>
    <row r="302" spans="1:11" s="66" customFormat="1">
      <c r="A302" s="727" t="s">
        <v>1064</v>
      </c>
      <c r="B302" s="727"/>
      <c r="C302" s="727"/>
      <c r="D302" s="727"/>
      <c r="E302" s="727"/>
      <c r="F302" s="727"/>
      <c r="G302" s="727"/>
      <c r="H302" s="727"/>
      <c r="I302" s="727"/>
      <c r="J302" s="727"/>
      <c r="K302" s="357"/>
    </row>
    <row r="303" spans="1:11" s="66" customFormat="1">
      <c r="A303" s="565" t="s">
        <v>39</v>
      </c>
      <c r="B303" s="565"/>
      <c r="C303" s="565"/>
      <c r="D303" s="565" t="s">
        <v>40</v>
      </c>
      <c r="E303" s="565"/>
      <c r="F303" s="565"/>
      <c r="G303" s="565"/>
      <c r="H303" s="565" t="s">
        <v>26</v>
      </c>
      <c r="I303" s="565"/>
      <c r="J303" s="565"/>
      <c r="K303" s="357"/>
    </row>
    <row r="304" spans="1:11" s="66" customFormat="1" ht="25.5" customHeight="1">
      <c r="A304" s="574" t="s">
        <v>271</v>
      </c>
      <c r="B304" s="574"/>
      <c r="C304" s="574"/>
      <c r="D304" s="670" t="s">
        <v>270</v>
      </c>
      <c r="E304" s="670"/>
      <c r="F304" s="670"/>
      <c r="G304" s="670"/>
      <c r="H304" s="567">
        <v>200000</v>
      </c>
      <c r="I304" s="568"/>
      <c r="J304" s="568"/>
      <c r="K304" s="357"/>
    </row>
    <row r="305" spans="1:11" s="66" customFormat="1" ht="40.5">
      <c r="A305" s="37" t="s">
        <v>41</v>
      </c>
      <c r="B305" s="264" t="s">
        <v>42</v>
      </c>
      <c r="C305" s="264" t="s">
        <v>43</v>
      </c>
      <c r="D305" s="264" t="s">
        <v>44</v>
      </c>
      <c r="E305" s="264" t="s">
        <v>45</v>
      </c>
      <c r="F305" s="264" t="s">
        <v>46</v>
      </c>
      <c r="G305" s="264" t="s">
        <v>47</v>
      </c>
      <c r="H305" s="264" t="s">
        <v>48</v>
      </c>
      <c r="I305" s="264" t="s">
        <v>49</v>
      </c>
      <c r="J305" s="264" t="s">
        <v>50</v>
      </c>
      <c r="K305" s="357"/>
    </row>
    <row r="306" spans="1:11" s="66" customFormat="1" ht="21" customHeight="1">
      <c r="A306" s="265">
        <f>+A298+1</f>
        <v>19</v>
      </c>
      <c r="B306" s="105">
        <v>3899311</v>
      </c>
      <c r="C306" s="389" t="s">
        <v>1087</v>
      </c>
      <c r="D306" s="391" t="s">
        <v>1082</v>
      </c>
      <c r="E306" s="265">
        <v>0</v>
      </c>
      <c r="F306" s="265">
        <v>8</v>
      </c>
      <c r="G306" s="265">
        <v>8</v>
      </c>
      <c r="H306" s="387"/>
      <c r="I306" s="387"/>
      <c r="J306" s="265"/>
      <c r="K306" s="357"/>
    </row>
    <row r="307" spans="1:11" s="66" customFormat="1" ht="22.5" customHeight="1">
      <c r="A307" s="699" t="s">
        <v>24</v>
      </c>
      <c r="B307" s="699"/>
      <c r="C307" s="699"/>
      <c r="D307" s="699"/>
      <c r="E307" s="699"/>
      <c r="F307" s="699"/>
      <c r="G307" s="699"/>
      <c r="H307" s="699"/>
      <c r="I307" s="699"/>
      <c r="J307" s="402">
        <f>+H304</f>
        <v>200000</v>
      </c>
      <c r="K307" s="333"/>
    </row>
    <row r="308" spans="1:11" s="66" customFormat="1">
      <c r="A308" s="5"/>
      <c r="B308" s="5"/>
      <c r="C308" s="5"/>
      <c r="D308" s="5"/>
      <c r="E308" s="5"/>
      <c r="F308" s="5"/>
      <c r="G308" s="5"/>
      <c r="H308" s="5"/>
      <c r="I308" s="5"/>
      <c r="J308" s="5"/>
      <c r="K308" s="357"/>
    </row>
    <row r="309" spans="1:11" s="66" customFormat="1">
      <c r="A309" s="727" t="s">
        <v>1089</v>
      </c>
      <c r="B309" s="727"/>
      <c r="C309" s="727"/>
      <c r="D309" s="727"/>
      <c r="E309" s="727"/>
      <c r="F309" s="727"/>
      <c r="G309" s="727"/>
      <c r="H309" s="727"/>
      <c r="I309" s="727"/>
      <c r="J309" s="727"/>
      <c r="K309" s="357"/>
    </row>
    <row r="310" spans="1:11" s="66" customFormat="1">
      <c r="A310" s="727" t="s">
        <v>910</v>
      </c>
      <c r="B310" s="727"/>
      <c r="C310" s="727"/>
      <c r="D310" s="727"/>
      <c r="E310" s="727"/>
      <c r="F310" s="727"/>
      <c r="G310" s="727"/>
      <c r="H310" s="727"/>
      <c r="I310" s="727"/>
      <c r="J310" s="727"/>
      <c r="K310" s="357"/>
    </row>
    <row r="311" spans="1:11" s="66" customFormat="1">
      <c r="A311" s="565" t="s">
        <v>39</v>
      </c>
      <c r="B311" s="565"/>
      <c r="C311" s="565"/>
      <c r="D311" s="565" t="s">
        <v>40</v>
      </c>
      <c r="E311" s="565"/>
      <c r="F311" s="565"/>
      <c r="G311" s="565"/>
      <c r="H311" s="565" t="s">
        <v>26</v>
      </c>
      <c r="I311" s="565"/>
      <c r="J311" s="565"/>
      <c r="K311" s="357"/>
    </row>
    <row r="312" spans="1:11" s="66" customFormat="1" ht="37.5" customHeight="1">
      <c r="A312" s="565" t="s">
        <v>1088</v>
      </c>
      <c r="B312" s="565"/>
      <c r="C312" s="565"/>
      <c r="D312" s="566" t="s">
        <v>1089</v>
      </c>
      <c r="E312" s="566"/>
      <c r="F312" s="566"/>
      <c r="G312" s="566"/>
      <c r="H312" s="568">
        <v>1600000</v>
      </c>
      <c r="I312" s="568"/>
      <c r="J312" s="568"/>
      <c r="K312" s="357"/>
    </row>
    <row r="313" spans="1:11" s="66" customFormat="1" ht="40.5">
      <c r="A313" s="37" t="s">
        <v>41</v>
      </c>
      <c r="B313" s="264" t="s">
        <v>42</v>
      </c>
      <c r="C313" s="264" t="s">
        <v>43</v>
      </c>
      <c r="D313" s="264" t="s">
        <v>44</v>
      </c>
      <c r="E313" s="264" t="s">
        <v>45</v>
      </c>
      <c r="F313" s="264" t="s">
        <v>46</v>
      </c>
      <c r="G313" s="264" t="s">
        <v>47</v>
      </c>
      <c r="H313" s="264" t="s">
        <v>48</v>
      </c>
      <c r="I313" s="264" t="s">
        <v>49</v>
      </c>
      <c r="J313" s="264" t="s">
        <v>50</v>
      </c>
      <c r="K313" s="357"/>
    </row>
    <row r="314" spans="1:11" s="66" customFormat="1" ht="27">
      <c r="A314" s="265">
        <f>+A306+1</f>
        <v>20</v>
      </c>
      <c r="B314" s="38">
        <v>4151301</v>
      </c>
      <c r="C314" s="388" t="s">
        <v>1090</v>
      </c>
      <c r="D314" s="49" t="s">
        <v>1072</v>
      </c>
      <c r="E314" s="265">
        <v>0</v>
      </c>
      <c r="F314" s="265">
        <v>2</v>
      </c>
      <c r="G314" s="265">
        <v>2</v>
      </c>
      <c r="H314" s="265">
        <v>30262401</v>
      </c>
      <c r="I314" s="387"/>
      <c r="J314" s="265"/>
      <c r="K314" s="357"/>
    </row>
    <row r="315" spans="1:11" s="66" customFormat="1" ht="27">
      <c r="A315" s="265">
        <f>+A314+1</f>
        <v>21</v>
      </c>
      <c r="B315" s="38">
        <v>4151301</v>
      </c>
      <c r="C315" s="388" t="s">
        <v>1091</v>
      </c>
      <c r="D315" s="49" t="s">
        <v>1072</v>
      </c>
      <c r="E315" s="265">
        <v>0</v>
      </c>
      <c r="F315" s="214">
        <v>2</v>
      </c>
      <c r="G315" s="214">
        <v>2</v>
      </c>
      <c r="H315" s="265">
        <v>30262401</v>
      </c>
      <c r="I315" s="387"/>
      <c r="J315" s="265"/>
      <c r="K315" s="357"/>
    </row>
    <row r="316" spans="1:11" s="66" customFormat="1" ht="27">
      <c r="A316" s="265">
        <f t="shared" ref="A316:A320" si="4">+A315+1</f>
        <v>22</v>
      </c>
      <c r="B316" s="38">
        <v>4292130</v>
      </c>
      <c r="C316" s="388" t="s">
        <v>1092</v>
      </c>
      <c r="D316" s="49" t="s">
        <v>902</v>
      </c>
      <c r="E316" s="265">
        <v>0</v>
      </c>
      <c r="F316" s="265">
        <v>4</v>
      </c>
      <c r="G316" s="265">
        <v>4</v>
      </c>
      <c r="H316" s="38">
        <v>27111909</v>
      </c>
      <c r="I316" s="265"/>
      <c r="J316" s="265"/>
      <c r="K316" s="357"/>
    </row>
    <row r="317" spans="1:11" s="66" customFormat="1">
      <c r="A317" s="265">
        <f t="shared" si="4"/>
        <v>23</v>
      </c>
      <c r="B317" s="38">
        <v>4292130</v>
      </c>
      <c r="C317" s="388" t="s">
        <v>1093</v>
      </c>
      <c r="D317" s="49" t="s">
        <v>902</v>
      </c>
      <c r="E317" s="265">
        <v>0</v>
      </c>
      <c r="F317" s="265">
        <v>4</v>
      </c>
      <c r="G317" s="265">
        <v>4</v>
      </c>
      <c r="H317" s="38">
        <v>27112201</v>
      </c>
      <c r="I317" s="387"/>
      <c r="J317" s="265"/>
      <c r="K317" s="357"/>
    </row>
    <row r="318" spans="1:11" s="66" customFormat="1">
      <c r="A318" s="265">
        <f t="shared" si="4"/>
        <v>24</v>
      </c>
      <c r="B318" s="38">
        <v>4295002</v>
      </c>
      <c r="C318" s="388" t="s">
        <v>1094</v>
      </c>
      <c r="D318" s="49" t="s">
        <v>237</v>
      </c>
      <c r="E318" s="265">
        <v>0</v>
      </c>
      <c r="F318" s="265">
        <v>1</v>
      </c>
      <c r="G318" s="265">
        <v>1</v>
      </c>
      <c r="H318" s="49">
        <v>23271812</v>
      </c>
      <c r="I318" s="387"/>
      <c r="J318" s="265"/>
      <c r="K318" s="357"/>
    </row>
    <row r="319" spans="1:11" s="66" customFormat="1" ht="27">
      <c r="A319" s="265">
        <f t="shared" si="4"/>
        <v>25</v>
      </c>
      <c r="B319" s="265">
        <v>4294309</v>
      </c>
      <c r="C319" s="388" t="s">
        <v>1095</v>
      </c>
      <c r="D319" s="49" t="s">
        <v>32</v>
      </c>
      <c r="E319" s="265">
        <v>0</v>
      </c>
      <c r="F319" s="265">
        <v>2</v>
      </c>
      <c r="G319" s="265">
        <v>2</v>
      </c>
      <c r="H319" s="265">
        <v>30103205</v>
      </c>
      <c r="I319" s="387"/>
      <c r="J319" s="265"/>
      <c r="K319" s="357"/>
    </row>
    <row r="320" spans="1:11" s="66" customFormat="1" ht="27">
      <c r="A320" s="265">
        <f t="shared" si="4"/>
        <v>26</v>
      </c>
      <c r="B320" s="265">
        <v>4111102</v>
      </c>
      <c r="C320" s="388" t="s">
        <v>1096</v>
      </c>
      <c r="D320" s="49" t="s">
        <v>1082</v>
      </c>
      <c r="E320" s="265">
        <v>0</v>
      </c>
      <c r="F320" s="265">
        <v>3</v>
      </c>
      <c r="G320" s="265">
        <v>3</v>
      </c>
      <c r="H320" s="265">
        <v>30102303</v>
      </c>
      <c r="I320" s="387"/>
      <c r="J320" s="265"/>
      <c r="K320" s="357"/>
    </row>
    <row r="321" spans="1:11" s="66" customFormat="1" ht="22.5" customHeight="1">
      <c r="A321" s="699" t="s">
        <v>24</v>
      </c>
      <c r="B321" s="699"/>
      <c r="C321" s="699"/>
      <c r="D321" s="699"/>
      <c r="E321" s="699"/>
      <c r="F321" s="699"/>
      <c r="G321" s="699"/>
      <c r="H321" s="699"/>
      <c r="I321" s="699"/>
      <c r="J321" s="386">
        <f>+H312</f>
        <v>1600000</v>
      </c>
      <c r="K321" s="333"/>
    </row>
    <row r="322" spans="1:11" s="66" customFormat="1">
      <c r="A322" s="5"/>
      <c r="B322" s="5"/>
      <c r="C322" s="5"/>
      <c r="D322" s="5"/>
      <c r="E322" s="5"/>
      <c r="F322" s="5"/>
      <c r="G322" s="5"/>
      <c r="H322" s="5"/>
      <c r="I322" s="5"/>
      <c r="J322" s="5"/>
      <c r="K322" s="357"/>
    </row>
    <row r="323" spans="1:11" s="66" customFormat="1">
      <c r="A323" s="727" t="s">
        <v>284</v>
      </c>
      <c r="B323" s="727"/>
      <c r="C323" s="727"/>
      <c r="D323" s="727"/>
      <c r="E323" s="727"/>
      <c r="F323" s="727"/>
      <c r="G323" s="727"/>
      <c r="H323" s="727"/>
      <c r="I323" s="727"/>
      <c r="J323" s="727"/>
      <c r="K323" s="357"/>
    </row>
    <row r="324" spans="1:11" s="66" customFormat="1">
      <c r="A324" s="727" t="s">
        <v>936</v>
      </c>
      <c r="B324" s="727"/>
      <c r="C324" s="727"/>
      <c r="D324" s="727"/>
      <c r="E324" s="727"/>
      <c r="F324" s="727"/>
      <c r="G324" s="727"/>
      <c r="H324" s="727"/>
      <c r="I324" s="727"/>
      <c r="J324" s="727"/>
      <c r="K324" s="357"/>
    </row>
    <row r="325" spans="1:11" s="66" customFormat="1">
      <c r="A325" s="565" t="s">
        <v>39</v>
      </c>
      <c r="B325" s="565"/>
      <c r="C325" s="565"/>
      <c r="D325" s="565" t="s">
        <v>40</v>
      </c>
      <c r="E325" s="565"/>
      <c r="F325" s="565"/>
      <c r="G325" s="565"/>
      <c r="H325" s="565" t="s">
        <v>26</v>
      </c>
      <c r="I325" s="565"/>
      <c r="J325" s="565"/>
      <c r="K325" s="357"/>
    </row>
    <row r="326" spans="1:11" s="66" customFormat="1" ht="33" customHeight="1">
      <c r="A326" s="565" t="s">
        <v>1097</v>
      </c>
      <c r="B326" s="565"/>
      <c r="C326" s="565"/>
      <c r="D326" s="566" t="s">
        <v>284</v>
      </c>
      <c r="E326" s="566"/>
      <c r="F326" s="566"/>
      <c r="G326" s="566"/>
      <c r="H326" s="568">
        <v>200000</v>
      </c>
      <c r="I326" s="568"/>
      <c r="J326" s="568"/>
      <c r="K326" s="357"/>
    </row>
    <row r="327" spans="1:11" s="66" customFormat="1" ht="44.25" customHeight="1">
      <c r="A327" s="37" t="s">
        <v>41</v>
      </c>
      <c r="B327" s="264" t="s">
        <v>42</v>
      </c>
      <c r="C327" s="264" t="s">
        <v>43</v>
      </c>
      <c r="D327" s="264" t="s">
        <v>44</v>
      </c>
      <c r="E327" s="264" t="s">
        <v>45</v>
      </c>
      <c r="F327" s="264" t="s">
        <v>46</v>
      </c>
      <c r="G327" s="264" t="s">
        <v>47</v>
      </c>
      <c r="H327" s="264" t="s">
        <v>48</v>
      </c>
      <c r="I327" s="264" t="s">
        <v>49</v>
      </c>
      <c r="J327" s="264" t="s">
        <v>50</v>
      </c>
      <c r="K327" s="357"/>
    </row>
    <row r="328" spans="1:11" s="66" customFormat="1" ht="22.5" customHeight="1">
      <c r="A328" s="265">
        <f>+A320+1</f>
        <v>27</v>
      </c>
      <c r="B328" s="393">
        <v>4324004</v>
      </c>
      <c r="C328" s="388" t="s">
        <v>1098</v>
      </c>
      <c r="D328" s="392" t="s">
        <v>1082</v>
      </c>
      <c r="E328" s="265">
        <v>0</v>
      </c>
      <c r="F328" s="265">
        <v>2</v>
      </c>
      <c r="G328" s="265">
        <v>2</v>
      </c>
      <c r="H328" s="265">
        <v>27111751</v>
      </c>
      <c r="I328" s="387"/>
      <c r="J328" s="398"/>
      <c r="K328" s="357"/>
    </row>
    <row r="329" spans="1:11" s="66" customFormat="1" ht="22.5" customHeight="1">
      <c r="A329" s="699" t="s">
        <v>24</v>
      </c>
      <c r="B329" s="699"/>
      <c r="C329" s="699"/>
      <c r="D329" s="699"/>
      <c r="E329" s="699"/>
      <c r="F329" s="699"/>
      <c r="G329" s="699"/>
      <c r="H329" s="699"/>
      <c r="I329" s="699"/>
      <c r="J329" s="386">
        <f>+H326</f>
        <v>200000</v>
      </c>
      <c r="K329" s="333"/>
    </row>
    <row r="330" spans="1:11" s="66" customFormat="1">
      <c r="A330" s="5"/>
      <c r="B330" s="5"/>
      <c r="C330" s="5"/>
      <c r="D330" s="5"/>
      <c r="E330" s="5"/>
      <c r="F330" s="5"/>
      <c r="G330" s="5"/>
      <c r="H330" s="5"/>
      <c r="I330" s="5"/>
      <c r="J330" s="5"/>
      <c r="K330" s="357"/>
    </row>
    <row r="331" spans="1:11" s="66" customFormat="1">
      <c r="A331" s="727" t="s">
        <v>272</v>
      </c>
      <c r="B331" s="727"/>
      <c r="C331" s="727"/>
      <c r="D331" s="727"/>
      <c r="E331" s="727"/>
      <c r="F331" s="727"/>
      <c r="G331" s="727"/>
      <c r="H331" s="727"/>
      <c r="I331" s="727"/>
      <c r="J331" s="727"/>
      <c r="K331" s="357"/>
    </row>
    <row r="332" spans="1:11" s="66" customFormat="1">
      <c r="A332" s="727" t="s">
        <v>909</v>
      </c>
      <c r="B332" s="727"/>
      <c r="C332" s="727"/>
      <c r="D332" s="727"/>
      <c r="E332" s="727"/>
      <c r="F332" s="727"/>
      <c r="G332" s="727"/>
      <c r="H332" s="727"/>
      <c r="I332" s="727"/>
      <c r="J332" s="727"/>
      <c r="K332" s="357"/>
    </row>
    <row r="333" spans="1:11" s="66" customFormat="1">
      <c r="A333" s="565" t="s">
        <v>39</v>
      </c>
      <c r="B333" s="565"/>
      <c r="C333" s="565"/>
      <c r="D333" s="565" t="s">
        <v>40</v>
      </c>
      <c r="E333" s="565"/>
      <c r="F333" s="565"/>
      <c r="G333" s="565"/>
      <c r="H333" s="565" t="s">
        <v>26</v>
      </c>
      <c r="I333" s="565"/>
      <c r="J333" s="565"/>
      <c r="K333" s="357"/>
    </row>
    <row r="334" spans="1:11" s="66" customFormat="1" ht="19.5" customHeight="1">
      <c r="A334" s="565" t="s">
        <v>1099</v>
      </c>
      <c r="B334" s="565"/>
      <c r="C334" s="565"/>
      <c r="D334" s="861" t="s">
        <v>272</v>
      </c>
      <c r="E334" s="861"/>
      <c r="F334" s="861"/>
      <c r="G334" s="861"/>
      <c r="H334" s="568">
        <v>7500000</v>
      </c>
      <c r="I334" s="568"/>
      <c r="J334" s="568"/>
      <c r="K334" s="357"/>
    </row>
    <row r="335" spans="1:11" s="66" customFormat="1" ht="40.5">
      <c r="A335" s="37" t="s">
        <v>41</v>
      </c>
      <c r="B335" s="264" t="s">
        <v>42</v>
      </c>
      <c r="C335" s="264" t="s">
        <v>43</v>
      </c>
      <c r="D335" s="264" t="s">
        <v>44</v>
      </c>
      <c r="E335" s="264" t="s">
        <v>45</v>
      </c>
      <c r="F335" s="264" t="s">
        <v>46</v>
      </c>
      <c r="G335" s="264" t="s">
        <v>47</v>
      </c>
      <c r="H335" s="264" t="s">
        <v>48</v>
      </c>
      <c r="I335" s="264" t="s">
        <v>49</v>
      </c>
      <c r="J335" s="264" t="s">
        <v>50</v>
      </c>
      <c r="K335" s="357"/>
    </row>
    <row r="336" spans="1:11" s="66" customFormat="1" ht="27">
      <c r="A336" s="265">
        <f>+A328+1</f>
        <v>28</v>
      </c>
      <c r="B336" s="89">
        <v>4653102</v>
      </c>
      <c r="C336" s="388" t="s">
        <v>1100</v>
      </c>
      <c r="D336" s="399" t="s">
        <v>902</v>
      </c>
      <c r="E336" s="265">
        <v>0</v>
      </c>
      <c r="F336" s="265">
        <v>30</v>
      </c>
      <c r="G336" s="265">
        <v>30</v>
      </c>
      <c r="H336" s="265">
        <v>39100000</v>
      </c>
      <c r="I336" s="387"/>
      <c r="J336" s="265"/>
      <c r="K336" s="357"/>
    </row>
    <row r="337" spans="1:11" s="66" customFormat="1" ht="27">
      <c r="A337" s="265">
        <f>+A336+1</f>
        <v>29</v>
      </c>
      <c r="B337" s="89">
        <v>4653102</v>
      </c>
      <c r="C337" s="388" t="s">
        <v>1101</v>
      </c>
      <c r="D337" s="399" t="s">
        <v>32</v>
      </c>
      <c r="E337" s="265">
        <v>0</v>
      </c>
      <c r="F337" s="265">
        <v>10</v>
      </c>
      <c r="G337" s="265">
        <v>10</v>
      </c>
      <c r="H337" s="265">
        <v>39100000</v>
      </c>
      <c r="I337" s="400"/>
      <c r="J337" s="265"/>
      <c r="K337" s="357"/>
    </row>
    <row r="338" spans="1:11" s="66" customFormat="1" ht="18" customHeight="1">
      <c r="A338" s="265">
        <f t="shared" ref="A338:A339" si="5">+A337+1</f>
        <v>30</v>
      </c>
      <c r="B338" s="89">
        <v>4653102</v>
      </c>
      <c r="C338" s="401" t="s">
        <v>1102</v>
      </c>
      <c r="D338" s="399" t="s">
        <v>32</v>
      </c>
      <c r="E338" s="265">
        <v>0</v>
      </c>
      <c r="F338" s="265">
        <v>10</v>
      </c>
      <c r="G338" s="265">
        <v>10</v>
      </c>
      <c r="H338" s="265">
        <v>39100000</v>
      </c>
      <c r="I338" s="387"/>
      <c r="J338" s="265"/>
      <c r="K338" s="357"/>
    </row>
    <row r="339" spans="1:11" s="66" customFormat="1" ht="29.25" customHeight="1">
      <c r="A339" s="265">
        <f t="shared" si="5"/>
        <v>31</v>
      </c>
      <c r="B339" s="89">
        <v>4653102</v>
      </c>
      <c r="C339" s="388" t="s">
        <v>1103</v>
      </c>
      <c r="D339" s="399" t="s">
        <v>32</v>
      </c>
      <c r="E339" s="265">
        <v>0</v>
      </c>
      <c r="F339" s="265">
        <v>56</v>
      </c>
      <c r="G339" s="265">
        <v>56</v>
      </c>
      <c r="H339" s="265">
        <v>4651008</v>
      </c>
      <c r="I339" s="387"/>
      <c r="J339" s="265"/>
      <c r="K339" s="357">
        <f>+H334+H326+H312+H304+H295+H284+H274+H266</f>
        <v>20000000</v>
      </c>
    </row>
    <row r="340" spans="1:11" s="66" customFormat="1" ht="22.5" customHeight="1">
      <c r="A340" s="699" t="s">
        <v>24</v>
      </c>
      <c r="B340" s="699"/>
      <c r="C340" s="699"/>
      <c r="D340" s="699"/>
      <c r="E340" s="699"/>
      <c r="F340" s="699"/>
      <c r="G340" s="699"/>
      <c r="H340" s="699"/>
      <c r="I340" s="699"/>
      <c r="J340" s="386">
        <f>+H334</f>
        <v>7500000</v>
      </c>
      <c r="K340" s="333"/>
    </row>
    <row r="341" spans="1:11" s="66" customFormat="1">
      <c r="A341" s="5"/>
      <c r="B341" s="5"/>
      <c r="C341" s="5"/>
      <c r="D341" s="5"/>
      <c r="E341" s="5"/>
      <c r="F341" s="5"/>
      <c r="G341" s="5"/>
      <c r="H341" s="5"/>
      <c r="I341" s="5"/>
      <c r="J341" s="5"/>
      <c r="K341" s="357"/>
    </row>
    <row r="342" spans="1:11" s="66" customFormat="1">
      <c r="A342" s="762" t="s">
        <v>925</v>
      </c>
      <c r="B342" s="762"/>
      <c r="C342" s="762"/>
      <c r="D342" s="762"/>
      <c r="E342" s="762"/>
      <c r="F342" s="762"/>
      <c r="G342" s="762"/>
      <c r="H342" s="762"/>
      <c r="I342" s="762"/>
      <c r="J342" s="762"/>
    </row>
    <row r="343" spans="1:11" s="66" customFormat="1">
      <c r="A343" s="762" t="s">
        <v>907</v>
      </c>
      <c r="B343" s="762"/>
      <c r="C343" s="762"/>
      <c r="D343" s="762"/>
      <c r="E343" s="762"/>
      <c r="F343" s="762"/>
      <c r="G343" s="762"/>
      <c r="H343" s="762"/>
      <c r="I343" s="762"/>
      <c r="J343" s="762"/>
    </row>
    <row r="344" spans="1:11" s="66" customFormat="1">
      <c r="A344" s="763" t="s">
        <v>940</v>
      </c>
      <c r="B344" s="763"/>
      <c r="C344" s="763"/>
      <c r="D344" s="763"/>
      <c r="E344" s="763"/>
      <c r="F344" s="763"/>
      <c r="G344" s="763"/>
      <c r="H344" s="763"/>
      <c r="I344" s="763"/>
      <c r="J344" s="763"/>
    </row>
    <row r="345" spans="1:11" s="66" customFormat="1">
      <c r="A345" s="716" t="s">
        <v>1677</v>
      </c>
      <c r="B345" s="716"/>
      <c r="C345" s="716"/>
      <c r="D345" s="716"/>
      <c r="E345" s="716"/>
      <c r="F345" s="716"/>
      <c r="G345" s="716"/>
      <c r="H345" s="716"/>
      <c r="I345" s="716"/>
      <c r="J345" s="716"/>
    </row>
    <row r="346" spans="1:11" s="66" customFormat="1">
      <c r="A346" s="716" t="s">
        <v>1678</v>
      </c>
      <c r="B346" s="716"/>
      <c r="C346" s="716"/>
      <c r="D346" s="716"/>
      <c r="E346" s="716"/>
      <c r="F346" s="716"/>
      <c r="G346" s="716"/>
      <c r="H346" s="716"/>
      <c r="I346" s="716"/>
      <c r="J346" s="716"/>
    </row>
    <row r="347" spans="1:11" s="66" customFormat="1">
      <c r="A347" s="716" t="s">
        <v>1679</v>
      </c>
      <c r="B347" s="716"/>
      <c r="C347" s="716"/>
      <c r="D347" s="716"/>
      <c r="E347" s="716"/>
      <c r="F347" s="716"/>
      <c r="G347" s="716"/>
      <c r="H347" s="716"/>
      <c r="I347" s="716"/>
      <c r="J347" s="716"/>
    </row>
    <row r="348" spans="1:11" s="66" customFormat="1">
      <c r="A348" s="716" t="s">
        <v>1680</v>
      </c>
      <c r="B348" s="716"/>
      <c r="C348" s="716"/>
      <c r="D348" s="716"/>
      <c r="E348" s="716"/>
      <c r="F348" s="716"/>
      <c r="G348" s="716"/>
      <c r="H348" s="716"/>
      <c r="I348" s="716"/>
      <c r="J348" s="716"/>
    </row>
    <row r="349" spans="1:11" s="66" customFormat="1">
      <c r="A349" s="716" t="s">
        <v>1681</v>
      </c>
      <c r="B349" s="716"/>
      <c r="C349" s="716"/>
      <c r="D349" s="716"/>
      <c r="E349" s="716"/>
      <c r="F349" s="716"/>
      <c r="G349" s="716"/>
      <c r="H349" s="716"/>
      <c r="I349" s="716"/>
      <c r="J349" s="716"/>
    </row>
    <row r="350" spans="1:11" s="66" customFormat="1">
      <c r="A350" s="716" t="s">
        <v>1682</v>
      </c>
      <c r="B350" s="716"/>
      <c r="C350" s="716"/>
      <c r="D350" s="716"/>
      <c r="E350" s="716"/>
      <c r="F350" s="716"/>
      <c r="G350" s="716"/>
      <c r="H350" s="716"/>
      <c r="I350" s="716"/>
      <c r="J350" s="716"/>
    </row>
    <row r="351" spans="1:11" s="66" customFormat="1">
      <c r="A351" s="716" t="s">
        <v>1683</v>
      </c>
      <c r="B351" s="716"/>
      <c r="C351" s="716"/>
      <c r="D351" s="716"/>
      <c r="E351" s="716"/>
      <c r="F351" s="716"/>
      <c r="G351" s="716"/>
      <c r="H351" s="716"/>
      <c r="I351" s="716"/>
      <c r="J351" s="716"/>
    </row>
    <row r="352" spans="1:11" s="66" customFormat="1">
      <c r="A352" s="716" t="s">
        <v>1684</v>
      </c>
      <c r="B352" s="716"/>
      <c r="C352" s="716"/>
      <c r="D352" s="716"/>
      <c r="E352" s="716"/>
      <c r="F352" s="716"/>
      <c r="G352" s="716"/>
      <c r="H352" s="716"/>
      <c r="I352" s="716"/>
      <c r="J352" s="716"/>
    </row>
    <row r="353" spans="1:10" s="66" customFormat="1">
      <c r="A353" s="716" t="s">
        <v>1685</v>
      </c>
      <c r="B353" s="716"/>
      <c r="C353" s="716"/>
      <c r="D353" s="716"/>
      <c r="E353" s="716"/>
      <c r="F353" s="716"/>
      <c r="G353" s="716"/>
      <c r="H353" s="716"/>
      <c r="I353" s="716"/>
      <c r="J353" s="716"/>
    </row>
    <row r="354" spans="1:10" s="66" customFormat="1">
      <c r="A354" s="716" t="s">
        <v>1686</v>
      </c>
      <c r="B354" s="716"/>
      <c r="C354" s="716"/>
      <c r="D354" s="716"/>
      <c r="E354" s="716"/>
      <c r="F354" s="716"/>
      <c r="G354" s="716"/>
      <c r="H354" s="716"/>
      <c r="I354" s="716"/>
      <c r="J354" s="716"/>
    </row>
    <row r="355" spans="1:10" s="66" customFormat="1">
      <c r="A355" s="716" t="s">
        <v>1687</v>
      </c>
      <c r="B355" s="716"/>
      <c r="C355" s="716"/>
      <c r="D355" s="716"/>
      <c r="E355" s="716"/>
      <c r="F355" s="716"/>
      <c r="G355" s="716"/>
      <c r="H355" s="716"/>
      <c r="I355" s="716"/>
      <c r="J355" s="716"/>
    </row>
    <row r="356" spans="1:10" s="66" customFormat="1">
      <c r="A356" s="813" t="s">
        <v>1688</v>
      </c>
      <c r="B356" s="813"/>
      <c r="C356" s="813"/>
      <c r="D356" s="813"/>
      <c r="E356" s="813"/>
      <c r="F356" s="813"/>
      <c r="G356" s="813"/>
      <c r="H356" s="813"/>
      <c r="I356" s="813"/>
      <c r="J356" s="813"/>
    </row>
    <row r="357" spans="1:10" s="66" customFormat="1">
      <c r="A357" s="716" t="s">
        <v>1689</v>
      </c>
      <c r="B357" s="716"/>
      <c r="C357" s="716"/>
      <c r="D357" s="716"/>
      <c r="E357" s="716"/>
      <c r="F357" s="716"/>
      <c r="G357" s="716"/>
      <c r="H357" s="716"/>
      <c r="I357" s="716"/>
      <c r="J357" s="716"/>
    </row>
    <row r="358" spans="1:10" s="66" customFormat="1" ht="16.5" customHeight="1">
      <c r="A358" s="716" t="s">
        <v>1690</v>
      </c>
      <c r="B358" s="716"/>
      <c r="C358" s="716"/>
      <c r="D358" s="716"/>
      <c r="E358" s="716"/>
      <c r="F358" s="716"/>
      <c r="G358" s="716"/>
      <c r="H358" s="716"/>
      <c r="I358" s="716"/>
      <c r="J358" s="716"/>
    </row>
    <row r="359" spans="1:10" s="66" customFormat="1">
      <c r="A359" s="716" t="s">
        <v>1691</v>
      </c>
      <c r="B359" s="716"/>
      <c r="C359" s="716"/>
      <c r="D359" s="716"/>
      <c r="E359" s="716"/>
      <c r="F359" s="716"/>
      <c r="G359" s="716"/>
      <c r="H359" s="716"/>
      <c r="I359" s="716"/>
      <c r="J359" s="716"/>
    </row>
    <row r="360" spans="1:10" s="66" customFormat="1">
      <c r="A360" s="282"/>
      <c r="B360" s="282"/>
      <c r="C360" s="282"/>
      <c r="D360" s="282"/>
      <c r="E360" s="282"/>
      <c r="F360" s="282"/>
      <c r="G360" s="282"/>
      <c r="H360" s="282"/>
      <c r="I360" s="282"/>
      <c r="J360" s="282"/>
    </row>
    <row r="361" spans="1:10" s="66" customFormat="1">
      <c r="A361" s="282"/>
      <c r="B361" s="282"/>
      <c r="C361" s="282"/>
      <c r="D361" s="282"/>
      <c r="E361" s="282"/>
      <c r="F361" s="282"/>
      <c r="G361" s="282"/>
      <c r="H361" s="282"/>
      <c r="I361" s="282"/>
      <c r="J361" s="282"/>
    </row>
    <row r="362" spans="1:10" s="66" customFormat="1">
      <c r="A362" s="282"/>
      <c r="B362" s="282"/>
      <c r="C362" s="282"/>
      <c r="D362" s="282"/>
      <c r="E362" s="282"/>
      <c r="F362" s="282"/>
      <c r="G362" s="282"/>
      <c r="H362" s="282"/>
      <c r="I362" s="282"/>
      <c r="J362" s="282"/>
    </row>
    <row r="363" spans="1:10" s="66" customFormat="1">
      <c r="A363" s="282"/>
      <c r="B363" s="282"/>
      <c r="C363" s="282"/>
      <c r="D363" s="282"/>
      <c r="E363" s="282"/>
      <c r="F363" s="282"/>
      <c r="G363" s="282"/>
      <c r="H363" s="282"/>
      <c r="I363" s="282"/>
      <c r="J363" s="282"/>
    </row>
    <row r="364" spans="1:10" s="66" customFormat="1">
      <c r="A364" s="282"/>
      <c r="B364" s="282"/>
      <c r="C364" s="282"/>
      <c r="D364" s="282"/>
      <c r="E364" s="282"/>
      <c r="F364" s="282"/>
      <c r="G364" s="282"/>
      <c r="H364" s="282"/>
      <c r="I364" s="282"/>
      <c r="J364" s="282"/>
    </row>
    <row r="365" spans="1:10" s="66" customFormat="1">
      <c r="A365" s="282"/>
      <c r="B365" s="282"/>
      <c r="C365" s="282"/>
      <c r="D365" s="282"/>
      <c r="E365" s="282"/>
      <c r="F365" s="282"/>
      <c r="G365" s="282"/>
      <c r="H365" s="282"/>
      <c r="I365" s="282"/>
      <c r="J365" s="282"/>
    </row>
    <row r="366" spans="1:10" s="66" customFormat="1">
      <c r="A366" s="282"/>
      <c r="B366" s="282"/>
      <c r="C366" s="282"/>
      <c r="D366" s="282"/>
      <c r="E366" s="282"/>
      <c r="F366" s="282"/>
      <c r="G366" s="282"/>
      <c r="H366" s="282"/>
      <c r="I366" s="282"/>
      <c r="J366" s="282"/>
    </row>
    <row r="367" spans="1:10" s="66" customFormat="1">
      <c r="A367" s="282"/>
      <c r="B367" s="282"/>
      <c r="C367" s="282"/>
      <c r="D367" s="282"/>
      <c r="E367" s="282"/>
      <c r="F367" s="282"/>
      <c r="G367" s="282"/>
      <c r="H367" s="282"/>
      <c r="I367" s="282"/>
      <c r="J367" s="282"/>
    </row>
    <row r="368" spans="1:10" s="66" customFormat="1">
      <c r="A368" s="282"/>
      <c r="B368" s="282"/>
      <c r="C368" s="282"/>
      <c r="D368" s="282"/>
      <c r="E368" s="282"/>
      <c r="F368" s="282"/>
      <c r="G368" s="282"/>
      <c r="H368" s="282"/>
      <c r="I368" s="282"/>
      <c r="J368" s="282"/>
    </row>
    <row r="369" spans="1:10" s="66" customFormat="1">
      <c r="A369" s="282"/>
      <c r="B369" s="282"/>
      <c r="C369" s="282"/>
      <c r="D369" s="282"/>
      <c r="E369" s="282"/>
      <c r="F369" s="282"/>
      <c r="G369" s="282"/>
      <c r="H369" s="282"/>
      <c r="I369" s="282"/>
      <c r="J369" s="282"/>
    </row>
    <row r="370" spans="1:10" s="66" customFormat="1">
      <c r="A370" s="282"/>
      <c r="B370" s="282"/>
      <c r="C370" s="282"/>
      <c r="D370" s="282"/>
      <c r="E370" s="282"/>
      <c r="F370" s="282"/>
      <c r="G370" s="282"/>
      <c r="H370" s="282"/>
      <c r="I370" s="282"/>
      <c r="J370" s="282"/>
    </row>
    <row r="371" spans="1:10" s="66" customFormat="1">
      <c r="A371" s="282"/>
      <c r="B371" s="282"/>
      <c r="C371" s="282"/>
      <c r="D371" s="282"/>
      <c r="E371" s="282"/>
      <c r="F371" s="282"/>
      <c r="G371" s="282"/>
      <c r="H371" s="282"/>
      <c r="I371" s="282"/>
      <c r="J371" s="282"/>
    </row>
    <row r="372" spans="1:10" s="66" customFormat="1">
      <c r="A372" s="282"/>
      <c r="B372" s="282"/>
      <c r="C372" s="282"/>
      <c r="D372" s="282"/>
      <c r="E372" s="282"/>
      <c r="F372" s="282"/>
      <c r="G372" s="282"/>
      <c r="H372" s="282"/>
      <c r="I372" s="282"/>
      <c r="J372" s="282"/>
    </row>
    <row r="373" spans="1:10" s="66" customFormat="1">
      <c r="A373" s="282"/>
      <c r="B373" s="282"/>
      <c r="C373" s="282"/>
      <c r="D373" s="282"/>
      <c r="E373" s="282"/>
      <c r="F373" s="282"/>
      <c r="G373" s="282"/>
      <c r="H373" s="282"/>
      <c r="I373" s="282"/>
      <c r="J373" s="282"/>
    </row>
    <row r="374" spans="1:10" s="66" customFormat="1">
      <c r="A374" s="282"/>
      <c r="B374" s="282"/>
      <c r="C374" s="282"/>
      <c r="D374" s="282"/>
      <c r="E374" s="282"/>
      <c r="F374" s="282"/>
      <c r="G374" s="282"/>
      <c r="H374" s="282"/>
      <c r="I374" s="282"/>
      <c r="J374" s="282"/>
    </row>
    <row r="375" spans="1:10" s="66" customFormat="1">
      <c r="A375" s="282"/>
      <c r="B375" s="282"/>
      <c r="C375" s="282"/>
      <c r="D375" s="282"/>
      <c r="E375" s="282"/>
      <c r="F375" s="282"/>
      <c r="G375" s="282"/>
      <c r="H375" s="282"/>
      <c r="I375" s="282"/>
      <c r="J375" s="282"/>
    </row>
    <row r="376" spans="1:10" s="66" customFormat="1">
      <c r="A376" s="282"/>
      <c r="B376" s="282"/>
      <c r="C376" s="282"/>
      <c r="D376" s="282"/>
      <c r="E376" s="282"/>
      <c r="F376" s="282"/>
      <c r="G376" s="282"/>
      <c r="H376" s="282"/>
      <c r="I376" s="282"/>
      <c r="J376" s="282"/>
    </row>
    <row r="377" spans="1:10" s="66" customFormat="1">
      <c r="A377" s="282"/>
      <c r="B377" s="282"/>
      <c r="C377" s="282"/>
      <c r="D377" s="282"/>
      <c r="E377" s="282"/>
      <c r="F377" s="282"/>
      <c r="G377" s="282"/>
      <c r="H377" s="282"/>
      <c r="I377" s="282"/>
      <c r="J377" s="282"/>
    </row>
    <row r="378" spans="1:10" s="66" customFormat="1">
      <c r="A378" s="282"/>
      <c r="B378" s="282"/>
      <c r="C378" s="282"/>
      <c r="D378" s="282"/>
      <c r="E378" s="282"/>
      <c r="F378" s="282"/>
      <c r="G378" s="282"/>
      <c r="H378" s="282"/>
      <c r="I378" s="282"/>
      <c r="J378" s="282"/>
    </row>
    <row r="379" spans="1:10" s="66" customFormat="1">
      <c r="A379" s="282"/>
      <c r="B379" s="282"/>
      <c r="C379" s="282"/>
      <c r="D379" s="282"/>
      <c r="E379" s="282"/>
      <c r="F379" s="282"/>
      <c r="G379" s="282"/>
      <c r="H379" s="282"/>
      <c r="I379" s="282"/>
      <c r="J379" s="282"/>
    </row>
    <row r="380" spans="1:10" s="66" customFormat="1">
      <c r="A380" s="282"/>
      <c r="B380" s="282"/>
      <c r="C380" s="282"/>
      <c r="D380" s="282"/>
      <c r="E380" s="282"/>
      <c r="F380" s="282"/>
      <c r="G380" s="282"/>
      <c r="H380" s="282"/>
      <c r="I380" s="282"/>
      <c r="J380" s="282"/>
    </row>
    <row r="381" spans="1:10" s="66" customFormat="1">
      <c r="A381" s="282"/>
      <c r="B381" s="282"/>
      <c r="C381" s="282"/>
      <c r="D381" s="282"/>
      <c r="E381" s="282"/>
      <c r="F381" s="282"/>
      <c r="G381" s="282"/>
      <c r="H381" s="282"/>
      <c r="I381" s="282"/>
      <c r="J381" s="282"/>
    </row>
    <row r="382" spans="1:10" s="66" customFormat="1">
      <c r="A382" s="282"/>
      <c r="B382" s="282"/>
      <c r="C382" s="282"/>
      <c r="D382" s="282"/>
      <c r="E382" s="282"/>
      <c r="F382" s="282"/>
      <c r="G382" s="282"/>
      <c r="H382" s="282"/>
      <c r="I382" s="282"/>
      <c r="J382" s="282"/>
    </row>
    <row r="383" spans="1:10" s="66" customFormat="1" ht="23.25" customHeight="1">
      <c r="A383" s="764" t="s">
        <v>39</v>
      </c>
      <c r="B383" s="764"/>
      <c r="C383" s="764"/>
      <c r="D383" s="764" t="s">
        <v>40</v>
      </c>
      <c r="E383" s="764"/>
      <c r="F383" s="764"/>
      <c r="G383" s="764"/>
      <c r="H383" s="764" t="s">
        <v>26</v>
      </c>
      <c r="I383" s="764"/>
      <c r="J383" s="764"/>
    </row>
    <row r="384" spans="1:10" s="66" customFormat="1" ht="37.5" customHeight="1">
      <c r="A384" s="862" t="s">
        <v>907</v>
      </c>
      <c r="B384" s="863"/>
      <c r="C384" s="864"/>
      <c r="D384" s="766" t="s">
        <v>97</v>
      </c>
      <c r="E384" s="865"/>
      <c r="F384" s="865"/>
      <c r="G384" s="767"/>
      <c r="H384" s="866">
        <v>4397926</v>
      </c>
      <c r="I384" s="867"/>
      <c r="J384" s="868"/>
    </row>
    <row r="385" spans="1:11" s="66" customFormat="1" ht="40.5">
      <c r="A385" s="372" t="s">
        <v>41</v>
      </c>
      <c r="B385" s="373" t="s">
        <v>42</v>
      </c>
      <c r="C385" s="373" t="s">
        <v>43</v>
      </c>
      <c r="D385" s="373" t="s">
        <v>44</v>
      </c>
      <c r="E385" s="373" t="s">
        <v>45</v>
      </c>
      <c r="F385" s="373" t="s">
        <v>46</v>
      </c>
      <c r="G385" s="373" t="s">
        <v>47</v>
      </c>
      <c r="H385" s="373" t="s">
        <v>48</v>
      </c>
      <c r="I385" s="373" t="s">
        <v>49</v>
      </c>
      <c r="J385" s="373" t="s">
        <v>50</v>
      </c>
    </row>
    <row r="386" spans="1:11" s="66" customFormat="1" ht="32.25" customHeight="1">
      <c r="A386" s="271">
        <v>1</v>
      </c>
      <c r="B386" s="252" t="s">
        <v>942</v>
      </c>
      <c r="C386" s="241" t="s">
        <v>943</v>
      </c>
      <c r="D386" s="271" t="s">
        <v>902</v>
      </c>
      <c r="E386" s="271">
        <v>0</v>
      </c>
      <c r="F386" s="228">
        <v>20</v>
      </c>
      <c r="G386" s="271">
        <v>10</v>
      </c>
      <c r="H386" s="253">
        <v>72152701</v>
      </c>
      <c r="I386" s="271" t="s">
        <v>926</v>
      </c>
      <c r="J386" s="271" t="s">
        <v>926</v>
      </c>
    </row>
    <row r="387" spans="1:11" s="66" customFormat="1" ht="32.25" customHeight="1">
      <c r="A387" s="271">
        <v>2</v>
      </c>
      <c r="B387" s="229">
        <v>3511011</v>
      </c>
      <c r="C387" s="240" t="s">
        <v>944</v>
      </c>
      <c r="D387" s="271" t="s">
        <v>902</v>
      </c>
      <c r="E387" s="271">
        <v>0</v>
      </c>
      <c r="F387" s="228">
        <v>4</v>
      </c>
      <c r="G387" s="271">
        <v>2</v>
      </c>
      <c r="H387" s="239">
        <v>72151302</v>
      </c>
      <c r="I387" s="271" t="s">
        <v>926</v>
      </c>
      <c r="J387" s="271" t="s">
        <v>926</v>
      </c>
    </row>
    <row r="388" spans="1:11" s="66" customFormat="1" ht="32.25" customHeight="1">
      <c r="A388" s="271">
        <v>3</v>
      </c>
      <c r="B388" s="252" t="s">
        <v>945</v>
      </c>
      <c r="C388" s="240" t="s">
        <v>946</v>
      </c>
      <c r="D388" s="271" t="s">
        <v>947</v>
      </c>
      <c r="E388" s="271">
        <v>0</v>
      </c>
      <c r="F388" s="228">
        <v>4</v>
      </c>
      <c r="G388" s="271">
        <v>3</v>
      </c>
      <c r="H388" s="214">
        <v>86131502</v>
      </c>
      <c r="I388" s="271" t="s">
        <v>926</v>
      </c>
      <c r="J388" s="271" t="s">
        <v>926</v>
      </c>
    </row>
    <row r="389" spans="1:11" s="66" customFormat="1" ht="32.25" customHeight="1">
      <c r="A389" s="271">
        <v>4</v>
      </c>
      <c r="B389" s="252" t="s">
        <v>945</v>
      </c>
      <c r="C389" s="240" t="s">
        <v>948</v>
      </c>
      <c r="D389" s="271" t="s">
        <v>947</v>
      </c>
      <c r="E389" s="271">
        <v>0</v>
      </c>
      <c r="F389" s="228">
        <v>6</v>
      </c>
      <c r="G389" s="271">
        <v>5</v>
      </c>
      <c r="H389" s="253">
        <v>73181104</v>
      </c>
      <c r="I389" s="271" t="s">
        <v>926</v>
      </c>
      <c r="J389" s="271" t="s">
        <v>926</v>
      </c>
    </row>
    <row r="390" spans="1:11" s="66" customFormat="1" ht="32.25" customHeight="1">
      <c r="A390" s="251">
        <v>5</v>
      </c>
      <c r="B390" s="252" t="s">
        <v>945</v>
      </c>
      <c r="C390" s="240" t="s">
        <v>949</v>
      </c>
      <c r="D390" s="251" t="s">
        <v>947</v>
      </c>
      <c r="E390" s="251">
        <v>0</v>
      </c>
      <c r="F390" s="228">
        <v>4</v>
      </c>
      <c r="G390" s="251">
        <v>3</v>
      </c>
      <c r="H390" s="253">
        <v>73181104</v>
      </c>
      <c r="I390" s="251" t="s">
        <v>926</v>
      </c>
      <c r="J390" s="251" t="s">
        <v>926</v>
      </c>
    </row>
    <row r="391" spans="1:11" s="66" customFormat="1" ht="27" customHeight="1">
      <c r="A391" s="699" t="s">
        <v>24</v>
      </c>
      <c r="B391" s="699"/>
      <c r="C391" s="699"/>
      <c r="D391" s="699"/>
      <c r="E391" s="699"/>
      <c r="F391" s="699"/>
      <c r="G391" s="699"/>
      <c r="H391" s="699"/>
      <c r="I391" s="699"/>
      <c r="J391" s="332">
        <f>+H384</f>
        <v>4397926</v>
      </c>
      <c r="K391" s="333"/>
    </row>
    <row r="392" spans="1:11" s="66" customFormat="1">
      <c r="A392" s="268"/>
      <c r="B392" s="268"/>
      <c r="C392" s="268"/>
      <c r="D392" s="268"/>
      <c r="E392" s="268"/>
      <c r="F392" s="268"/>
      <c r="G392" s="268"/>
      <c r="H392" s="268"/>
      <c r="I392" s="330"/>
      <c r="J392" s="268"/>
    </row>
    <row r="393" spans="1:11" s="66" customFormat="1">
      <c r="A393" s="563" t="s">
        <v>270</v>
      </c>
      <c r="B393" s="563"/>
      <c r="C393" s="563"/>
      <c r="D393" s="563"/>
      <c r="E393" s="563"/>
      <c r="F393" s="563"/>
      <c r="G393" s="563"/>
      <c r="H393" s="563"/>
      <c r="I393" s="563"/>
      <c r="J393" s="563"/>
    </row>
    <row r="394" spans="1:11" s="66" customFormat="1">
      <c r="A394" s="564" t="s">
        <v>929</v>
      </c>
      <c r="B394" s="564"/>
      <c r="C394" s="564"/>
      <c r="D394" s="564"/>
      <c r="E394" s="564"/>
      <c r="F394" s="564"/>
      <c r="G394" s="564"/>
      <c r="H394" s="564"/>
      <c r="I394" s="564"/>
      <c r="J394" s="564"/>
    </row>
    <row r="395" spans="1:11" s="66" customFormat="1">
      <c r="A395" s="653" t="s">
        <v>940</v>
      </c>
      <c r="B395" s="653"/>
      <c r="C395" s="653"/>
      <c r="D395" s="653"/>
      <c r="E395" s="653"/>
      <c r="F395" s="653"/>
      <c r="G395" s="653"/>
      <c r="H395" s="653"/>
      <c r="I395" s="653"/>
      <c r="J395" s="653"/>
    </row>
    <row r="396" spans="1:11" s="66" customFormat="1" ht="21.75" customHeight="1">
      <c r="A396" s="565" t="s">
        <v>39</v>
      </c>
      <c r="B396" s="565"/>
      <c r="C396" s="565"/>
      <c r="D396" s="565" t="s">
        <v>40</v>
      </c>
      <c r="E396" s="565"/>
      <c r="F396" s="565"/>
      <c r="G396" s="565"/>
      <c r="H396" s="565" t="s">
        <v>26</v>
      </c>
      <c r="I396" s="565"/>
      <c r="J396" s="565"/>
    </row>
    <row r="397" spans="1:11" s="66" customFormat="1" ht="27" customHeight="1">
      <c r="A397" s="565" t="s">
        <v>929</v>
      </c>
      <c r="B397" s="565"/>
      <c r="C397" s="565"/>
      <c r="D397" s="670" t="s">
        <v>270</v>
      </c>
      <c r="E397" s="670"/>
      <c r="F397" s="670"/>
      <c r="G397" s="670"/>
      <c r="H397" s="567">
        <v>150000</v>
      </c>
      <c r="I397" s="568"/>
      <c r="J397" s="568"/>
    </row>
    <row r="398" spans="1:11" s="66" customFormat="1" ht="40.5">
      <c r="A398" s="37" t="s">
        <v>41</v>
      </c>
      <c r="B398" s="221" t="s">
        <v>42</v>
      </c>
      <c r="C398" s="221" t="s">
        <v>43</v>
      </c>
      <c r="D398" s="221" t="s">
        <v>44</v>
      </c>
      <c r="E398" s="221" t="s">
        <v>45</v>
      </c>
      <c r="F398" s="221" t="s">
        <v>46</v>
      </c>
      <c r="G398" s="221" t="s">
        <v>47</v>
      </c>
      <c r="H398" s="221" t="s">
        <v>48</v>
      </c>
      <c r="I398" s="221" t="s">
        <v>49</v>
      </c>
      <c r="J398" s="221" t="s">
        <v>50</v>
      </c>
    </row>
    <row r="399" spans="1:11" s="66" customFormat="1" ht="29.25" customHeight="1">
      <c r="A399" s="251">
        <v>1</v>
      </c>
      <c r="B399" s="242">
        <v>3899311</v>
      </c>
      <c r="C399" s="241" t="s">
        <v>950</v>
      </c>
      <c r="D399" s="251" t="s">
        <v>902</v>
      </c>
      <c r="E399" s="251">
        <v>0</v>
      </c>
      <c r="F399" s="228">
        <v>10</v>
      </c>
      <c r="G399" s="251">
        <v>10</v>
      </c>
      <c r="H399" s="253">
        <v>31211906</v>
      </c>
      <c r="I399" s="251" t="s">
        <v>926</v>
      </c>
      <c r="J399" s="251" t="s">
        <v>926</v>
      </c>
    </row>
    <row r="400" spans="1:11" s="66" customFormat="1" ht="29.25" customHeight="1">
      <c r="A400" s="251">
        <v>2</v>
      </c>
      <c r="B400" s="242">
        <v>3899310</v>
      </c>
      <c r="C400" s="231" t="s">
        <v>951</v>
      </c>
      <c r="D400" s="251" t="s">
        <v>902</v>
      </c>
      <c r="E400" s="251">
        <v>0</v>
      </c>
      <c r="F400" s="228">
        <v>10</v>
      </c>
      <c r="G400" s="251">
        <v>10</v>
      </c>
      <c r="H400" s="253">
        <v>31211904</v>
      </c>
      <c r="I400" s="251" t="s">
        <v>926</v>
      </c>
      <c r="J400" s="251" t="s">
        <v>926</v>
      </c>
    </row>
    <row r="401" spans="1:11" s="66" customFormat="1" ht="27" customHeight="1">
      <c r="A401" s="699" t="s">
        <v>24</v>
      </c>
      <c r="B401" s="699"/>
      <c r="C401" s="699"/>
      <c r="D401" s="699"/>
      <c r="E401" s="699"/>
      <c r="F401" s="699"/>
      <c r="G401" s="699"/>
      <c r="H401" s="699"/>
      <c r="I401" s="699"/>
      <c r="J401" s="332">
        <f>+H397</f>
        <v>150000</v>
      </c>
      <c r="K401" s="333"/>
    </row>
    <row r="402" spans="1:11" s="66" customFormat="1" ht="15.75" thickBot="1">
      <c r="A402" s="268"/>
      <c r="B402" s="268"/>
      <c r="C402" s="268"/>
      <c r="D402" s="268"/>
      <c r="E402" s="268"/>
      <c r="F402" s="268"/>
      <c r="G402" s="268"/>
      <c r="H402" s="268"/>
      <c r="I402" s="330"/>
      <c r="J402" s="268"/>
    </row>
    <row r="403" spans="1:11" ht="16.5" thickBot="1">
      <c r="A403" s="820" t="s">
        <v>938</v>
      </c>
      <c r="B403" s="821"/>
      <c r="C403" s="821"/>
      <c r="D403" s="821"/>
      <c r="E403" s="821"/>
      <c r="F403" s="821"/>
      <c r="G403" s="821"/>
      <c r="H403" s="821"/>
      <c r="I403" s="822"/>
      <c r="J403" s="428">
        <f>+J182+J197+J207+J216+J230+J257+J269+J279+J290+J299+J307+J321+J329+J340+J391+J401</f>
        <v>121146731</v>
      </c>
    </row>
    <row r="404" spans="1:11" s="66" customFormat="1" ht="11.25" customHeight="1">
      <c r="A404" s="245"/>
      <c r="B404" s="237"/>
      <c r="C404" s="243"/>
      <c r="D404" s="244"/>
      <c r="E404" s="235"/>
      <c r="F404" s="236"/>
      <c r="G404" s="235"/>
      <c r="H404" s="237"/>
      <c r="I404" s="232"/>
      <c r="J404" s="232"/>
    </row>
    <row r="405" spans="1:11" s="66" customFormat="1">
      <c r="A405" s="652" t="s">
        <v>21</v>
      </c>
      <c r="B405" s="653"/>
      <c r="C405" s="653"/>
      <c r="D405" s="653"/>
      <c r="E405" s="653"/>
      <c r="F405" s="653"/>
      <c r="G405" s="653"/>
      <c r="H405" s="653"/>
      <c r="I405" s="653"/>
      <c r="J405" s="653"/>
    </row>
    <row r="406" spans="1:11" s="66" customFormat="1">
      <c r="A406" s="224"/>
      <c r="B406" s="224"/>
      <c r="C406" s="224"/>
      <c r="D406" s="224"/>
      <c r="E406" s="224"/>
      <c r="F406" s="224"/>
      <c r="G406" s="224"/>
      <c r="H406" s="224"/>
      <c r="I406" s="224"/>
      <c r="J406" s="224"/>
    </row>
    <row r="407" spans="1:11" s="66" customFormat="1">
      <c r="A407" s="563" t="s">
        <v>927</v>
      </c>
      <c r="B407" s="563"/>
      <c r="C407" s="563"/>
      <c r="D407" s="563"/>
      <c r="E407" s="563"/>
      <c r="F407" s="563"/>
      <c r="G407" s="563"/>
      <c r="H407" s="563"/>
      <c r="I407" s="563"/>
      <c r="J407" s="563"/>
    </row>
    <row r="408" spans="1:11" s="66" customFormat="1">
      <c r="A408" s="564" t="s">
        <v>912</v>
      </c>
      <c r="B408" s="564"/>
      <c r="C408" s="564"/>
      <c r="D408" s="564"/>
      <c r="E408" s="564"/>
      <c r="F408" s="564"/>
      <c r="G408" s="564"/>
      <c r="H408" s="564"/>
      <c r="I408" s="564"/>
      <c r="J408" s="564"/>
    </row>
    <row r="409" spans="1:11" s="66" customFormat="1">
      <c r="A409" s="653" t="s">
        <v>940</v>
      </c>
      <c r="B409" s="653"/>
      <c r="C409" s="653"/>
      <c r="D409" s="653"/>
      <c r="E409" s="653"/>
      <c r="F409" s="653"/>
      <c r="G409" s="653"/>
      <c r="H409" s="653"/>
      <c r="I409" s="653"/>
      <c r="J409" s="653"/>
    </row>
    <row r="410" spans="1:11" s="66" customFormat="1" ht="15" customHeight="1">
      <c r="A410" s="574" t="s">
        <v>39</v>
      </c>
      <c r="B410" s="574"/>
      <c r="C410" s="574"/>
      <c r="D410" s="574" t="s">
        <v>40</v>
      </c>
      <c r="E410" s="574"/>
      <c r="F410" s="574"/>
      <c r="G410" s="574"/>
      <c r="H410" s="574" t="s">
        <v>26</v>
      </c>
      <c r="I410" s="574"/>
      <c r="J410" s="574"/>
    </row>
    <row r="411" spans="1:11" s="66" customFormat="1" ht="26.25" customHeight="1">
      <c r="A411" s="574" t="s">
        <v>912</v>
      </c>
      <c r="B411" s="574"/>
      <c r="C411" s="574"/>
      <c r="D411" s="670" t="s">
        <v>927</v>
      </c>
      <c r="E411" s="670"/>
      <c r="F411" s="670"/>
      <c r="G411" s="670"/>
      <c r="H411" s="671">
        <v>11267532</v>
      </c>
      <c r="I411" s="672"/>
      <c r="J411" s="672"/>
    </row>
    <row r="412" spans="1:11" s="66" customFormat="1" ht="40.5">
      <c r="A412" s="103" t="s">
        <v>41</v>
      </c>
      <c r="B412" s="216" t="s">
        <v>42</v>
      </c>
      <c r="C412" s="216" t="s">
        <v>43</v>
      </c>
      <c r="D412" s="216" t="s">
        <v>44</v>
      </c>
      <c r="E412" s="216" t="s">
        <v>45</v>
      </c>
      <c r="F412" s="216" t="s">
        <v>46</v>
      </c>
      <c r="G412" s="216" t="s">
        <v>47</v>
      </c>
      <c r="H412" s="216" t="s">
        <v>48</v>
      </c>
      <c r="I412" s="216" t="s">
        <v>49</v>
      </c>
      <c r="J412" s="216" t="s">
        <v>50</v>
      </c>
    </row>
    <row r="413" spans="1:11" s="66" customFormat="1" ht="27">
      <c r="A413" s="233">
        <v>1</v>
      </c>
      <c r="B413" s="233">
        <v>64223</v>
      </c>
      <c r="C413" s="241" t="s">
        <v>952</v>
      </c>
      <c r="D413" s="233" t="s">
        <v>304</v>
      </c>
      <c r="E413" s="233">
        <v>0</v>
      </c>
      <c r="F413" s="247">
        <v>26</v>
      </c>
      <c r="G413" s="247">
        <v>26</v>
      </c>
      <c r="H413" s="233">
        <v>78111802</v>
      </c>
      <c r="I413" s="233" t="s">
        <v>926</v>
      </c>
      <c r="J413" s="233" t="s">
        <v>926</v>
      </c>
    </row>
    <row r="414" spans="1:11" s="66" customFormat="1" ht="27">
      <c r="A414" s="233">
        <v>2</v>
      </c>
      <c r="B414" s="233">
        <v>64223</v>
      </c>
      <c r="C414" s="241" t="s">
        <v>928</v>
      </c>
      <c r="D414" s="233" t="s">
        <v>304</v>
      </c>
      <c r="E414" s="233">
        <v>0</v>
      </c>
      <c r="F414" s="247">
        <v>26</v>
      </c>
      <c r="G414" s="247">
        <v>26</v>
      </c>
      <c r="H414" s="233">
        <v>78111802</v>
      </c>
      <c r="I414" s="233" t="s">
        <v>926</v>
      </c>
      <c r="J414" s="233" t="s">
        <v>926</v>
      </c>
    </row>
    <row r="415" spans="1:11" s="66" customFormat="1" ht="27">
      <c r="A415" s="233">
        <v>3</v>
      </c>
      <c r="B415" s="233">
        <v>64223</v>
      </c>
      <c r="C415" s="241" t="s">
        <v>953</v>
      </c>
      <c r="D415" s="233" t="s">
        <v>304</v>
      </c>
      <c r="E415" s="233">
        <v>0</v>
      </c>
      <c r="F415" s="247">
        <v>25</v>
      </c>
      <c r="G415" s="247">
        <v>25</v>
      </c>
      <c r="H415" s="233">
        <v>78111802</v>
      </c>
      <c r="I415" s="233" t="s">
        <v>926</v>
      </c>
      <c r="J415" s="233" t="s">
        <v>926</v>
      </c>
    </row>
    <row r="416" spans="1:11" s="66" customFormat="1" ht="27">
      <c r="A416" s="233">
        <v>4</v>
      </c>
      <c r="B416" s="233">
        <v>64223</v>
      </c>
      <c r="C416" s="241" t="s">
        <v>954</v>
      </c>
      <c r="D416" s="233" t="s">
        <v>304</v>
      </c>
      <c r="E416" s="233">
        <v>0</v>
      </c>
      <c r="F416" s="247">
        <v>25</v>
      </c>
      <c r="G416" s="247">
        <v>25</v>
      </c>
      <c r="H416" s="233">
        <v>78111802</v>
      </c>
      <c r="I416" s="233" t="s">
        <v>926</v>
      </c>
      <c r="J416" s="233" t="s">
        <v>926</v>
      </c>
    </row>
    <row r="417" spans="1:12" s="66" customFormat="1" ht="27">
      <c r="A417" s="233">
        <v>5</v>
      </c>
      <c r="B417" s="233">
        <v>64223</v>
      </c>
      <c r="C417" s="241" t="s">
        <v>962</v>
      </c>
      <c r="D417" s="233" t="s">
        <v>304</v>
      </c>
      <c r="E417" s="233">
        <v>0</v>
      </c>
      <c r="F417" s="247">
        <v>25</v>
      </c>
      <c r="G417" s="247">
        <v>25</v>
      </c>
      <c r="H417" s="233">
        <v>78111802</v>
      </c>
      <c r="I417" s="233" t="s">
        <v>926</v>
      </c>
      <c r="J417" s="233" t="s">
        <v>926</v>
      </c>
    </row>
    <row r="418" spans="1:12" s="66" customFormat="1" ht="27">
      <c r="A418" s="233">
        <v>6</v>
      </c>
      <c r="B418" s="233">
        <v>64223</v>
      </c>
      <c r="C418" s="241" t="s">
        <v>960</v>
      </c>
      <c r="D418" s="233" t="s">
        <v>304</v>
      </c>
      <c r="E418" s="233">
        <v>0</v>
      </c>
      <c r="F418" s="247">
        <v>25</v>
      </c>
      <c r="G418" s="247">
        <v>25</v>
      </c>
      <c r="H418" s="233">
        <v>78111802</v>
      </c>
      <c r="I418" s="233" t="s">
        <v>926</v>
      </c>
      <c r="J418" s="233" t="s">
        <v>926</v>
      </c>
    </row>
    <row r="419" spans="1:12" s="66" customFormat="1" ht="27">
      <c r="A419" s="233">
        <v>7</v>
      </c>
      <c r="B419" s="233">
        <v>64223</v>
      </c>
      <c r="C419" s="241" t="s">
        <v>955</v>
      </c>
      <c r="D419" s="233" t="s">
        <v>304</v>
      </c>
      <c r="E419" s="233">
        <v>0</v>
      </c>
      <c r="F419" s="247">
        <v>11</v>
      </c>
      <c r="G419" s="247">
        <v>11</v>
      </c>
      <c r="H419" s="233">
        <v>78111802</v>
      </c>
      <c r="I419" s="233" t="s">
        <v>926</v>
      </c>
      <c r="J419" s="233" t="s">
        <v>926</v>
      </c>
    </row>
    <row r="420" spans="1:12" s="66" customFormat="1" ht="27">
      <c r="A420" s="233">
        <v>8</v>
      </c>
      <c r="B420" s="233">
        <v>64223</v>
      </c>
      <c r="C420" s="241" t="s">
        <v>961</v>
      </c>
      <c r="D420" s="233" t="s">
        <v>304</v>
      </c>
      <c r="E420" s="233">
        <v>0</v>
      </c>
      <c r="F420" s="247">
        <v>10</v>
      </c>
      <c r="G420" s="247">
        <v>10</v>
      </c>
      <c r="H420" s="233">
        <v>78111802</v>
      </c>
      <c r="I420" s="233" t="s">
        <v>926</v>
      </c>
      <c r="J420" s="233" t="s">
        <v>926</v>
      </c>
    </row>
    <row r="421" spans="1:12" s="66" customFormat="1" ht="27">
      <c r="A421" s="233">
        <v>9</v>
      </c>
      <c r="B421" s="233">
        <v>64223</v>
      </c>
      <c r="C421" s="241" t="s">
        <v>956</v>
      </c>
      <c r="D421" s="233" t="s">
        <v>304</v>
      </c>
      <c r="E421" s="233">
        <v>0</v>
      </c>
      <c r="F421" s="247">
        <v>5</v>
      </c>
      <c r="G421" s="247">
        <v>5</v>
      </c>
      <c r="H421" s="233">
        <v>78111802</v>
      </c>
      <c r="I421" s="233" t="s">
        <v>926</v>
      </c>
      <c r="J421" s="233" t="s">
        <v>926</v>
      </c>
    </row>
    <row r="422" spans="1:12" s="66" customFormat="1" ht="27">
      <c r="A422" s="233">
        <v>10</v>
      </c>
      <c r="B422" s="233">
        <v>64223</v>
      </c>
      <c r="C422" s="241" t="s">
        <v>957</v>
      </c>
      <c r="D422" s="233" t="s">
        <v>304</v>
      </c>
      <c r="E422" s="233">
        <v>0</v>
      </c>
      <c r="F422" s="233">
        <v>5</v>
      </c>
      <c r="G422" s="233">
        <v>5</v>
      </c>
      <c r="H422" s="233">
        <v>78111802</v>
      </c>
      <c r="I422" s="233" t="s">
        <v>926</v>
      </c>
      <c r="J422" s="233" t="s">
        <v>926</v>
      </c>
    </row>
    <row r="423" spans="1:12" s="66" customFormat="1" ht="27">
      <c r="A423" s="233">
        <v>11</v>
      </c>
      <c r="B423" s="233">
        <v>64223</v>
      </c>
      <c r="C423" s="241" t="s">
        <v>958</v>
      </c>
      <c r="D423" s="233" t="s">
        <v>304</v>
      </c>
      <c r="E423" s="233">
        <v>0</v>
      </c>
      <c r="F423" s="233">
        <v>5</v>
      </c>
      <c r="G423" s="233">
        <v>5</v>
      </c>
      <c r="H423" s="233">
        <v>78111802</v>
      </c>
      <c r="I423" s="233" t="s">
        <v>926</v>
      </c>
      <c r="J423" s="233" t="s">
        <v>926</v>
      </c>
    </row>
    <row r="424" spans="1:12" s="66" customFormat="1" ht="27">
      <c r="A424" s="233">
        <v>12</v>
      </c>
      <c r="B424" s="233">
        <v>64223</v>
      </c>
      <c r="C424" s="241" t="s">
        <v>959</v>
      </c>
      <c r="D424" s="233" t="s">
        <v>304</v>
      </c>
      <c r="E424" s="233">
        <v>0</v>
      </c>
      <c r="F424" s="233">
        <v>5</v>
      </c>
      <c r="G424" s="233">
        <v>5</v>
      </c>
      <c r="H424" s="233">
        <v>78111802</v>
      </c>
      <c r="I424" s="233" t="s">
        <v>926</v>
      </c>
      <c r="J424" s="233" t="s">
        <v>926</v>
      </c>
    </row>
    <row r="425" spans="1:12" s="66" customFormat="1" ht="27" customHeight="1">
      <c r="A425" s="699" t="s">
        <v>24</v>
      </c>
      <c r="B425" s="699"/>
      <c r="C425" s="699"/>
      <c r="D425" s="699"/>
      <c r="E425" s="699"/>
      <c r="F425" s="699"/>
      <c r="G425" s="699"/>
      <c r="H425" s="699"/>
      <c r="I425" s="699"/>
      <c r="J425" s="332">
        <f>+H411</f>
        <v>11267532</v>
      </c>
      <c r="K425" s="333"/>
    </row>
    <row r="426" spans="1:12" s="66" customFormat="1">
      <c r="A426" s="268"/>
      <c r="B426" s="268"/>
      <c r="C426" s="268"/>
      <c r="D426" s="268"/>
      <c r="E426" s="268"/>
      <c r="F426" s="268"/>
      <c r="G426" s="268"/>
      <c r="H426" s="268"/>
      <c r="I426" s="330"/>
      <c r="J426" s="268"/>
    </row>
    <row r="427" spans="1:12" s="66" customFormat="1" ht="15" customHeight="1">
      <c r="A427" s="563" t="s">
        <v>1005</v>
      </c>
      <c r="B427" s="563"/>
      <c r="C427" s="563"/>
      <c r="D427" s="563"/>
      <c r="E427" s="563"/>
      <c r="F427" s="563"/>
      <c r="G427" s="563"/>
      <c r="H427" s="563"/>
      <c r="I427" s="563"/>
      <c r="J427" s="563"/>
      <c r="K427" s="357"/>
    </row>
    <row r="428" spans="1:12" s="66" customFormat="1" ht="15" customHeight="1">
      <c r="A428" s="666" t="s">
        <v>1112</v>
      </c>
      <c r="B428" s="666"/>
      <c r="C428" s="666"/>
      <c r="D428" s="666"/>
      <c r="E428" s="666"/>
      <c r="F428" s="666"/>
      <c r="G428" s="666"/>
      <c r="H428" s="666"/>
      <c r="I428" s="666"/>
      <c r="J428" s="666"/>
      <c r="K428" s="859"/>
      <c r="L428" s="859"/>
    </row>
    <row r="429" spans="1:12" ht="12" customHeight="1">
      <c r="A429" s="860" t="s">
        <v>1118</v>
      </c>
      <c r="B429" s="860"/>
      <c r="C429" s="860"/>
      <c r="D429" s="860"/>
      <c r="E429" s="860"/>
      <c r="F429" s="860"/>
      <c r="G429" s="860"/>
      <c r="H429" s="860"/>
      <c r="I429" s="860"/>
      <c r="J429" s="860"/>
      <c r="K429" s="358"/>
    </row>
    <row r="430" spans="1:12" ht="15" customHeight="1">
      <c r="A430" s="565" t="s">
        <v>39</v>
      </c>
      <c r="B430" s="565"/>
      <c r="C430" s="565"/>
      <c r="D430" s="565" t="s">
        <v>40</v>
      </c>
      <c r="E430" s="565"/>
      <c r="F430" s="565"/>
      <c r="G430" s="565"/>
      <c r="H430" s="565" t="s">
        <v>26</v>
      </c>
      <c r="I430" s="565"/>
      <c r="J430" s="565"/>
      <c r="K430" s="358"/>
    </row>
    <row r="431" spans="1:12" ht="27" customHeight="1">
      <c r="A431" s="565" t="s">
        <v>86</v>
      </c>
      <c r="B431" s="565"/>
      <c r="C431" s="565"/>
      <c r="D431" s="566" t="s">
        <v>1113</v>
      </c>
      <c r="E431" s="566"/>
      <c r="F431" s="566"/>
      <c r="G431" s="566"/>
      <c r="H431" s="567">
        <v>15000000</v>
      </c>
      <c r="I431" s="568"/>
      <c r="J431" s="568"/>
      <c r="K431" s="358"/>
    </row>
    <row r="432" spans="1:12" ht="40.5">
      <c r="A432" s="37" t="s">
        <v>41</v>
      </c>
      <c r="B432" s="264" t="s">
        <v>42</v>
      </c>
      <c r="C432" s="264" t="s">
        <v>43</v>
      </c>
      <c r="D432" s="264" t="s">
        <v>44</v>
      </c>
      <c r="E432" s="264" t="s">
        <v>45</v>
      </c>
      <c r="F432" s="264" t="s">
        <v>46</v>
      </c>
      <c r="G432" s="264" t="s">
        <v>47</v>
      </c>
      <c r="H432" s="264" t="s">
        <v>48</v>
      </c>
      <c r="I432" s="264" t="s">
        <v>49</v>
      </c>
      <c r="J432" s="264" t="s">
        <v>50</v>
      </c>
      <c r="K432" s="358"/>
    </row>
    <row r="433" spans="1:11" ht="27">
      <c r="A433" s="38">
        <v>13</v>
      </c>
      <c r="B433" s="49">
        <v>64221</v>
      </c>
      <c r="C433" s="89" t="s">
        <v>1119</v>
      </c>
      <c r="D433" s="403" t="s">
        <v>304</v>
      </c>
      <c r="E433" s="49">
        <v>0</v>
      </c>
      <c r="F433" s="49">
        <v>20</v>
      </c>
      <c r="G433" s="49">
        <v>20</v>
      </c>
      <c r="H433" s="49">
        <v>78110000</v>
      </c>
      <c r="I433" s="39">
        <v>234504</v>
      </c>
      <c r="J433" s="39">
        <f>I433*F433</f>
        <v>4690080</v>
      </c>
      <c r="K433" s="358"/>
    </row>
    <row r="434" spans="1:11" ht="27">
      <c r="A434" s="38">
        <f>A433+1</f>
        <v>14</v>
      </c>
      <c r="B434" s="49">
        <v>64221</v>
      </c>
      <c r="C434" s="89" t="s">
        <v>1120</v>
      </c>
      <c r="D434" s="403" t="s">
        <v>304</v>
      </c>
      <c r="E434" s="49">
        <v>0</v>
      </c>
      <c r="F434" s="49">
        <v>20</v>
      </c>
      <c r="G434" s="49">
        <v>20</v>
      </c>
      <c r="H434" s="49">
        <v>78110000</v>
      </c>
      <c r="I434" s="39">
        <v>234504</v>
      </c>
      <c r="J434" s="39">
        <f t="shared" ref="J434:J497" si="6">I434*F434</f>
        <v>4690080</v>
      </c>
      <c r="K434" s="358"/>
    </row>
    <row r="435" spans="1:11" ht="27">
      <c r="A435" s="38">
        <f t="shared" ref="A435:A498" si="7">A434+1</f>
        <v>15</v>
      </c>
      <c r="B435" s="49">
        <v>64221</v>
      </c>
      <c r="C435" s="89" t="s">
        <v>1121</v>
      </c>
      <c r="D435" s="403" t="s">
        <v>304</v>
      </c>
      <c r="E435" s="49">
        <v>0</v>
      </c>
      <c r="F435" s="49">
        <v>20</v>
      </c>
      <c r="G435" s="49">
        <v>20</v>
      </c>
      <c r="H435" s="49">
        <v>78110000</v>
      </c>
      <c r="I435" s="39">
        <v>234504</v>
      </c>
      <c r="J435" s="39">
        <f t="shared" si="6"/>
        <v>4690080</v>
      </c>
      <c r="K435" s="358"/>
    </row>
    <row r="436" spans="1:11" ht="40.5">
      <c r="A436" s="38">
        <f t="shared" si="7"/>
        <v>16</v>
      </c>
      <c r="B436" s="49">
        <v>64221</v>
      </c>
      <c r="C436" s="89" t="s">
        <v>1122</v>
      </c>
      <c r="D436" s="403" t="s">
        <v>304</v>
      </c>
      <c r="E436" s="49">
        <v>0</v>
      </c>
      <c r="F436" s="49">
        <v>20</v>
      </c>
      <c r="G436" s="49">
        <v>20</v>
      </c>
      <c r="H436" s="49">
        <v>78110000</v>
      </c>
      <c r="I436" s="39">
        <v>234504</v>
      </c>
      <c r="J436" s="39">
        <f t="shared" si="6"/>
        <v>4690080</v>
      </c>
      <c r="K436" s="358"/>
    </row>
    <row r="437" spans="1:11" ht="27">
      <c r="A437" s="38">
        <f t="shared" si="7"/>
        <v>17</v>
      </c>
      <c r="B437" s="49">
        <v>64221</v>
      </c>
      <c r="C437" s="89" t="s">
        <v>1123</v>
      </c>
      <c r="D437" s="403" t="s">
        <v>304</v>
      </c>
      <c r="E437" s="49">
        <v>0</v>
      </c>
      <c r="F437" s="49">
        <v>30</v>
      </c>
      <c r="G437" s="49">
        <v>30</v>
      </c>
      <c r="H437" s="49">
        <v>78110000</v>
      </c>
      <c r="I437" s="39">
        <v>234504</v>
      </c>
      <c r="J437" s="39">
        <f t="shared" si="6"/>
        <v>7035120</v>
      </c>
      <c r="K437" s="358"/>
    </row>
    <row r="438" spans="1:11" ht="27">
      <c r="A438" s="38">
        <f t="shared" si="7"/>
        <v>18</v>
      </c>
      <c r="B438" s="49">
        <v>64221</v>
      </c>
      <c r="C438" s="89" t="s">
        <v>1124</v>
      </c>
      <c r="D438" s="403" t="s">
        <v>304</v>
      </c>
      <c r="E438" s="49">
        <v>0</v>
      </c>
      <c r="F438" s="49">
        <v>20</v>
      </c>
      <c r="G438" s="49">
        <v>20</v>
      </c>
      <c r="H438" s="49">
        <v>78110000</v>
      </c>
      <c r="I438" s="39">
        <v>234504</v>
      </c>
      <c r="J438" s="39">
        <f t="shared" si="6"/>
        <v>4690080</v>
      </c>
      <c r="K438" s="358"/>
    </row>
    <row r="439" spans="1:11" ht="27">
      <c r="A439" s="38">
        <f t="shared" si="7"/>
        <v>19</v>
      </c>
      <c r="B439" s="49">
        <v>64221</v>
      </c>
      <c r="C439" s="89" t="s">
        <v>1125</v>
      </c>
      <c r="D439" s="403" t="s">
        <v>304</v>
      </c>
      <c r="E439" s="49">
        <v>0</v>
      </c>
      <c r="F439" s="49">
        <v>20</v>
      </c>
      <c r="G439" s="49">
        <v>20</v>
      </c>
      <c r="H439" s="49">
        <v>78110000</v>
      </c>
      <c r="I439" s="39">
        <v>234504</v>
      </c>
      <c r="J439" s="39">
        <f t="shared" si="6"/>
        <v>4690080</v>
      </c>
      <c r="K439" s="358"/>
    </row>
    <row r="440" spans="1:11" ht="27">
      <c r="A440" s="38">
        <f t="shared" si="7"/>
        <v>20</v>
      </c>
      <c r="B440" s="49">
        <v>64221</v>
      </c>
      <c r="C440" s="89" t="s">
        <v>1126</v>
      </c>
      <c r="D440" s="403" t="s">
        <v>304</v>
      </c>
      <c r="E440" s="49">
        <v>0</v>
      </c>
      <c r="F440" s="49">
        <v>30</v>
      </c>
      <c r="G440" s="49">
        <v>30</v>
      </c>
      <c r="H440" s="49">
        <v>78110000</v>
      </c>
      <c r="I440" s="39">
        <v>234504</v>
      </c>
      <c r="J440" s="39">
        <f t="shared" si="6"/>
        <v>7035120</v>
      </c>
      <c r="K440" s="358"/>
    </row>
    <row r="441" spans="1:11" ht="27">
      <c r="A441" s="38">
        <f t="shared" si="7"/>
        <v>21</v>
      </c>
      <c r="B441" s="49">
        <v>64221</v>
      </c>
      <c r="C441" s="89" t="s">
        <v>1127</v>
      </c>
      <c r="D441" s="403" t="s">
        <v>304</v>
      </c>
      <c r="E441" s="49">
        <v>0</v>
      </c>
      <c r="F441" s="49">
        <v>30</v>
      </c>
      <c r="G441" s="49">
        <v>30</v>
      </c>
      <c r="H441" s="49">
        <v>78110000</v>
      </c>
      <c r="I441" s="39">
        <v>234504</v>
      </c>
      <c r="J441" s="39">
        <f t="shared" si="6"/>
        <v>7035120</v>
      </c>
      <c r="K441" s="358"/>
    </row>
    <row r="442" spans="1:11" ht="27">
      <c r="A442" s="38">
        <f t="shared" si="7"/>
        <v>22</v>
      </c>
      <c r="B442" s="49">
        <v>64221</v>
      </c>
      <c r="C442" s="89" t="s">
        <v>1128</v>
      </c>
      <c r="D442" s="403" t="s">
        <v>304</v>
      </c>
      <c r="E442" s="49">
        <v>0</v>
      </c>
      <c r="F442" s="49">
        <v>20</v>
      </c>
      <c r="G442" s="49">
        <v>20</v>
      </c>
      <c r="H442" s="49">
        <v>78110000</v>
      </c>
      <c r="I442" s="39">
        <v>234504</v>
      </c>
      <c r="J442" s="39">
        <f t="shared" si="6"/>
        <v>4690080</v>
      </c>
      <c r="K442" s="358"/>
    </row>
    <row r="443" spans="1:11" ht="27">
      <c r="A443" s="38">
        <f t="shared" si="7"/>
        <v>23</v>
      </c>
      <c r="B443" s="49">
        <v>64221</v>
      </c>
      <c r="C443" s="89" t="s">
        <v>1129</v>
      </c>
      <c r="D443" s="403" t="s">
        <v>304</v>
      </c>
      <c r="E443" s="49">
        <v>0</v>
      </c>
      <c r="F443" s="49">
        <v>20</v>
      </c>
      <c r="G443" s="49">
        <v>20</v>
      </c>
      <c r="H443" s="49">
        <v>78110000</v>
      </c>
      <c r="I443" s="39">
        <v>234504</v>
      </c>
      <c r="J443" s="39">
        <f t="shared" si="6"/>
        <v>4690080</v>
      </c>
      <c r="K443" s="358"/>
    </row>
    <row r="444" spans="1:11" ht="27">
      <c r="A444" s="38">
        <f t="shared" si="7"/>
        <v>24</v>
      </c>
      <c r="B444" s="49">
        <v>64221</v>
      </c>
      <c r="C444" s="89" t="s">
        <v>1130</v>
      </c>
      <c r="D444" s="403" t="s">
        <v>304</v>
      </c>
      <c r="E444" s="49">
        <v>0</v>
      </c>
      <c r="F444" s="49">
        <v>20</v>
      </c>
      <c r="G444" s="49">
        <v>20</v>
      </c>
      <c r="H444" s="49">
        <v>78110000</v>
      </c>
      <c r="I444" s="39">
        <v>234504</v>
      </c>
      <c r="J444" s="39">
        <f t="shared" si="6"/>
        <v>4690080</v>
      </c>
      <c r="K444" s="358"/>
    </row>
    <row r="445" spans="1:11" ht="27">
      <c r="A445" s="38">
        <f t="shared" si="7"/>
        <v>25</v>
      </c>
      <c r="B445" s="49">
        <v>64221</v>
      </c>
      <c r="C445" s="89" t="s">
        <v>1131</v>
      </c>
      <c r="D445" s="403" t="s">
        <v>304</v>
      </c>
      <c r="E445" s="49">
        <v>0</v>
      </c>
      <c r="F445" s="49">
        <v>20</v>
      </c>
      <c r="G445" s="49">
        <v>20</v>
      </c>
      <c r="H445" s="49">
        <v>78110000</v>
      </c>
      <c r="I445" s="39">
        <v>234504</v>
      </c>
      <c r="J445" s="39">
        <f t="shared" si="6"/>
        <v>4690080</v>
      </c>
      <c r="K445" s="358"/>
    </row>
    <row r="446" spans="1:11" ht="27">
      <c r="A446" s="38">
        <f t="shared" si="7"/>
        <v>26</v>
      </c>
      <c r="B446" s="49">
        <v>64221</v>
      </c>
      <c r="C446" s="89" t="s">
        <v>1132</v>
      </c>
      <c r="D446" s="403" t="s">
        <v>304</v>
      </c>
      <c r="E446" s="49">
        <v>0</v>
      </c>
      <c r="F446" s="49">
        <v>20</v>
      </c>
      <c r="G446" s="49">
        <v>20</v>
      </c>
      <c r="H446" s="49">
        <v>78110000</v>
      </c>
      <c r="I446" s="39">
        <v>234504</v>
      </c>
      <c r="J446" s="39">
        <f t="shared" si="6"/>
        <v>4690080</v>
      </c>
      <c r="K446" s="358"/>
    </row>
    <row r="447" spans="1:11" ht="40.5">
      <c r="A447" s="38">
        <f t="shared" si="7"/>
        <v>27</v>
      </c>
      <c r="B447" s="49">
        <v>64221</v>
      </c>
      <c r="C447" s="89" t="s">
        <v>1133</v>
      </c>
      <c r="D447" s="403" t="s">
        <v>304</v>
      </c>
      <c r="E447" s="49">
        <v>0</v>
      </c>
      <c r="F447" s="49">
        <v>20</v>
      </c>
      <c r="G447" s="49">
        <v>20</v>
      </c>
      <c r="H447" s="49">
        <v>78110000</v>
      </c>
      <c r="I447" s="39">
        <v>234504</v>
      </c>
      <c r="J447" s="39">
        <f t="shared" si="6"/>
        <v>4690080</v>
      </c>
      <c r="K447" s="358"/>
    </row>
    <row r="448" spans="1:11" ht="27">
      <c r="A448" s="38">
        <f t="shared" si="7"/>
        <v>28</v>
      </c>
      <c r="B448" s="49">
        <v>64221</v>
      </c>
      <c r="C448" s="89" t="s">
        <v>1134</v>
      </c>
      <c r="D448" s="403" t="s">
        <v>304</v>
      </c>
      <c r="E448" s="49">
        <v>0</v>
      </c>
      <c r="F448" s="49">
        <v>20</v>
      </c>
      <c r="G448" s="49">
        <v>20</v>
      </c>
      <c r="H448" s="49">
        <v>78110000</v>
      </c>
      <c r="I448" s="39">
        <v>234504</v>
      </c>
      <c r="J448" s="39">
        <f t="shared" si="6"/>
        <v>4690080</v>
      </c>
      <c r="K448" s="358"/>
    </row>
    <row r="449" spans="1:11" ht="27">
      <c r="A449" s="38">
        <f t="shared" si="7"/>
        <v>29</v>
      </c>
      <c r="B449" s="49">
        <v>64221</v>
      </c>
      <c r="C449" s="89" t="s">
        <v>1135</v>
      </c>
      <c r="D449" s="403" t="s">
        <v>304</v>
      </c>
      <c r="E449" s="49">
        <v>0</v>
      </c>
      <c r="F449" s="49">
        <v>20</v>
      </c>
      <c r="G449" s="49">
        <v>20</v>
      </c>
      <c r="H449" s="49">
        <v>78110000</v>
      </c>
      <c r="I449" s="39">
        <v>234504</v>
      </c>
      <c r="J449" s="39">
        <f t="shared" si="6"/>
        <v>4690080</v>
      </c>
      <c r="K449" s="358"/>
    </row>
    <row r="450" spans="1:11" ht="27">
      <c r="A450" s="38">
        <f t="shared" si="7"/>
        <v>30</v>
      </c>
      <c r="B450" s="49">
        <v>64221</v>
      </c>
      <c r="C450" s="89" t="s">
        <v>1136</v>
      </c>
      <c r="D450" s="403" t="s">
        <v>304</v>
      </c>
      <c r="E450" s="49">
        <v>0</v>
      </c>
      <c r="F450" s="49">
        <v>20</v>
      </c>
      <c r="G450" s="49">
        <v>20</v>
      </c>
      <c r="H450" s="49">
        <v>78110000</v>
      </c>
      <c r="I450" s="39">
        <v>234504</v>
      </c>
      <c r="J450" s="39">
        <f t="shared" si="6"/>
        <v>4690080</v>
      </c>
      <c r="K450" s="358"/>
    </row>
    <row r="451" spans="1:11" ht="27">
      <c r="A451" s="38">
        <f t="shared" si="7"/>
        <v>31</v>
      </c>
      <c r="B451" s="49">
        <v>64221</v>
      </c>
      <c r="C451" s="89" t="s">
        <v>1137</v>
      </c>
      <c r="D451" s="403" t="s">
        <v>304</v>
      </c>
      <c r="E451" s="49">
        <v>0</v>
      </c>
      <c r="F451" s="49">
        <v>20</v>
      </c>
      <c r="G451" s="49">
        <v>20</v>
      </c>
      <c r="H451" s="49">
        <v>78110000</v>
      </c>
      <c r="I451" s="39">
        <v>234504</v>
      </c>
      <c r="J451" s="39">
        <f t="shared" si="6"/>
        <v>4690080</v>
      </c>
      <c r="K451" s="358"/>
    </row>
    <row r="452" spans="1:11" ht="27">
      <c r="A452" s="38">
        <f t="shared" si="7"/>
        <v>32</v>
      </c>
      <c r="B452" s="49">
        <v>64221</v>
      </c>
      <c r="C452" s="89" t="s">
        <v>1138</v>
      </c>
      <c r="D452" s="403" t="s">
        <v>304</v>
      </c>
      <c r="E452" s="49">
        <v>0</v>
      </c>
      <c r="F452" s="49">
        <v>20</v>
      </c>
      <c r="G452" s="49">
        <v>20</v>
      </c>
      <c r="H452" s="49">
        <v>78110000</v>
      </c>
      <c r="I452" s="39">
        <v>234504</v>
      </c>
      <c r="J452" s="39">
        <f t="shared" si="6"/>
        <v>4690080</v>
      </c>
      <c r="K452" s="358"/>
    </row>
    <row r="453" spans="1:11" ht="27">
      <c r="A453" s="38">
        <f t="shared" si="7"/>
        <v>33</v>
      </c>
      <c r="B453" s="49">
        <v>64221</v>
      </c>
      <c r="C453" s="89" t="s">
        <v>1139</v>
      </c>
      <c r="D453" s="403" t="s">
        <v>304</v>
      </c>
      <c r="E453" s="49">
        <v>0</v>
      </c>
      <c r="F453" s="49">
        <v>20</v>
      </c>
      <c r="G453" s="49">
        <v>20</v>
      </c>
      <c r="H453" s="49">
        <v>78110000</v>
      </c>
      <c r="I453" s="39">
        <v>234504</v>
      </c>
      <c r="J453" s="39">
        <f t="shared" si="6"/>
        <v>4690080</v>
      </c>
      <c r="K453" s="358"/>
    </row>
    <row r="454" spans="1:11" ht="27">
      <c r="A454" s="38">
        <f t="shared" si="7"/>
        <v>34</v>
      </c>
      <c r="B454" s="49">
        <v>64221</v>
      </c>
      <c r="C454" s="89" t="s">
        <v>1140</v>
      </c>
      <c r="D454" s="403" t="s">
        <v>304</v>
      </c>
      <c r="E454" s="49">
        <v>0</v>
      </c>
      <c r="F454" s="49">
        <v>20</v>
      </c>
      <c r="G454" s="49">
        <v>20</v>
      </c>
      <c r="H454" s="49">
        <v>78110000</v>
      </c>
      <c r="I454" s="39">
        <v>234504</v>
      </c>
      <c r="J454" s="39">
        <f t="shared" si="6"/>
        <v>4690080</v>
      </c>
      <c r="K454" s="358"/>
    </row>
    <row r="455" spans="1:11" ht="27">
      <c r="A455" s="38">
        <f t="shared" si="7"/>
        <v>35</v>
      </c>
      <c r="B455" s="49">
        <v>64221</v>
      </c>
      <c r="C455" s="89" t="s">
        <v>1141</v>
      </c>
      <c r="D455" s="403" t="s">
        <v>304</v>
      </c>
      <c r="E455" s="49">
        <v>0</v>
      </c>
      <c r="F455" s="49">
        <v>20</v>
      </c>
      <c r="G455" s="49">
        <v>20</v>
      </c>
      <c r="H455" s="49">
        <v>78110000</v>
      </c>
      <c r="I455" s="39">
        <v>234504</v>
      </c>
      <c r="J455" s="39">
        <f t="shared" si="6"/>
        <v>4690080</v>
      </c>
      <c r="K455" s="358"/>
    </row>
    <row r="456" spans="1:11" ht="27">
      <c r="A456" s="38">
        <f t="shared" si="7"/>
        <v>36</v>
      </c>
      <c r="B456" s="49">
        <v>64221</v>
      </c>
      <c r="C456" s="89" t="s">
        <v>1142</v>
      </c>
      <c r="D456" s="403" t="s">
        <v>304</v>
      </c>
      <c r="E456" s="49">
        <v>0</v>
      </c>
      <c r="F456" s="49">
        <v>20</v>
      </c>
      <c r="G456" s="49">
        <v>20</v>
      </c>
      <c r="H456" s="49">
        <v>78110000</v>
      </c>
      <c r="I456" s="39">
        <v>234504</v>
      </c>
      <c r="J456" s="39">
        <f t="shared" si="6"/>
        <v>4690080</v>
      </c>
      <c r="K456" s="358"/>
    </row>
    <row r="457" spans="1:11" ht="27">
      <c r="A457" s="38">
        <f t="shared" si="7"/>
        <v>37</v>
      </c>
      <c r="B457" s="49">
        <v>64221</v>
      </c>
      <c r="C457" s="89" t="s">
        <v>1143</v>
      </c>
      <c r="D457" s="403" t="s">
        <v>304</v>
      </c>
      <c r="E457" s="49">
        <v>0</v>
      </c>
      <c r="F457" s="49">
        <v>20</v>
      </c>
      <c r="G457" s="49">
        <v>20</v>
      </c>
      <c r="H457" s="49">
        <v>78110000</v>
      </c>
      <c r="I457" s="39">
        <v>234504</v>
      </c>
      <c r="J457" s="39">
        <f t="shared" si="6"/>
        <v>4690080</v>
      </c>
      <c r="K457" s="358"/>
    </row>
    <row r="458" spans="1:11" ht="27">
      <c r="A458" s="38">
        <f t="shared" si="7"/>
        <v>38</v>
      </c>
      <c r="B458" s="49">
        <v>64221</v>
      </c>
      <c r="C458" s="89" t="s">
        <v>1144</v>
      </c>
      <c r="D458" s="403" t="s">
        <v>304</v>
      </c>
      <c r="E458" s="49">
        <v>0</v>
      </c>
      <c r="F458" s="49">
        <v>20</v>
      </c>
      <c r="G458" s="49">
        <v>20</v>
      </c>
      <c r="H458" s="49">
        <v>78110000</v>
      </c>
      <c r="I458" s="39">
        <v>234504</v>
      </c>
      <c r="J458" s="39">
        <f t="shared" si="6"/>
        <v>4690080</v>
      </c>
      <c r="K458" s="358"/>
    </row>
    <row r="459" spans="1:11" ht="27">
      <c r="A459" s="38">
        <f t="shared" si="7"/>
        <v>39</v>
      </c>
      <c r="B459" s="49">
        <v>64221</v>
      </c>
      <c r="C459" s="89" t="s">
        <v>1145</v>
      </c>
      <c r="D459" s="403" t="s">
        <v>304</v>
      </c>
      <c r="E459" s="49">
        <v>0</v>
      </c>
      <c r="F459" s="49">
        <v>20</v>
      </c>
      <c r="G459" s="49">
        <v>20</v>
      </c>
      <c r="H459" s="49">
        <v>78110000</v>
      </c>
      <c r="I459" s="39">
        <v>234504</v>
      </c>
      <c r="J459" s="39">
        <f t="shared" si="6"/>
        <v>4690080</v>
      </c>
      <c r="K459" s="358"/>
    </row>
    <row r="460" spans="1:11" ht="27">
      <c r="A460" s="38">
        <f t="shared" si="7"/>
        <v>40</v>
      </c>
      <c r="B460" s="49">
        <v>64221</v>
      </c>
      <c r="C460" s="89" t="s">
        <v>1146</v>
      </c>
      <c r="D460" s="403" t="s">
        <v>304</v>
      </c>
      <c r="E460" s="49">
        <v>0</v>
      </c>
      <c r="F460" s="49">
        <v>20</v>
      </c>
      <c r="G460" s="49">
        <v>20</v>
      </c>
      <c r="H460" s="49">
        <v>78110000</v>
      </c>
      <c r="I460" s="39">
        <v>234504</v>
      </c>
      <c r="J460" s="39">
        <f t="shared" si="6"/>
        <v>4690080</v>
      </c>
      <c r="K460" s="358"/>
    </row>
    <row r="461" spans="1:11" ht="27">
      <c r="A461" s="38">
        <f t="shared" si="7"/>
        <v>41</v>
      </c>
      <c r="B461" s="49">
        <v>64221</v>
      </c>
      <c r="C461" s="89" t="s">
        <v>1147</v>
      </c>
      <c r="D461" s="403" t="s">
        <v>304</v>
      </c>
      <c r="E461" s="49">
        <v>0</v>
      </c>
      <c r="F461" s="49">
        <v>20</v>
      </c>
      <c r="G461" s="49">
        <v>20</v>
      </c>
      <c r="H461" s="49">
        <v>78110000</v>
      </c>
      <c r="I461" s="39">
        <v>234504</v>
      </c>
      <c r="J461" s="39">
        <f t="shared" si="6"/>
        <v>4690080</v>
      </c>
      <c r="K461" s="358"/>
    </row>
    <row r="462" spans="1:11" ht="27">
      <c r="A462" s="38">
        <f t="shared" si="7"/>
        <v>42</v>
      </c>
      <c r="B462" s="49">
        <v>64221</v>
      </c>
      <c r="C462" s="89" t="s">
        <v>1148</v>
      </c>
      <c r="D462" s="403" t="s">
        <v>304</v>
      </c>
      <c r="E462" s="49">
        <v>0</v>
      </c>
      <c r="F462" s="49">
        <v>20</v>
      </c>
      <c r="G462" s="49">
        <v>20</v>
      </c>
      <c r="H462" s="49">
        <v>78110000</v>
      </c>
      <c r="I462" s="39">
        <v>234504</v>
      </c>
      <c r="J462" s="39">
        <f t="shared" si="6"/>
        <v>4690080</v>
      </c>
      <c r="K462" s="358"/>
    </row>
    <row r="463" spans="1:11" ht="27">
      <c r="A463" s="38">
        <f t="shared" si="7"/>
        <v>43</v>
      </c>
      <c r="B463" s="49">
        <v>64221</v>
      </c>
      <c r="C463" s="89" t="s">
        <v>1149</v>
      </c>
      <c r="D463" s="403" t="s">
        <v>304</v>
      </c>
      <c r="E463" s="49">
        <v>0</v>
      </c>
      <c r="F463" s="49">
        <v>10</v>
      </c>
      <c r="G463" s="49">
        <v>10</v>
      </c>
      <c r="H463" s="49">
        <v>78110000</v>
      </c>
      <c r="I463" s="39">
        <v>234504</v>
      </c>
      <c r="J463" s="39">
        <f t="shared" si="6"/>
        <v>2345040</v>
      </c>
      <c r="K463" s="358"/>
    </row>
    <row r="464" spans="1:11" ht="27">
      <c r="A464" s="38">
        <f t="shared" si="7"/>
        <v>44</v>
      </c>
      <c r="B464" s="49">
        <v>64221</v>
      </c>
      <c r="C464" s="89" t="s">
        <v>1150</v>
      </c>
      <c r="D464" s="403" t="s">
        <v>304</v>
      </c>
      <c r="E464" s="49">
        <v>0</v>
      </c>
      <c r="F464" s="49">
        <v>10</v>
      </c>
      <c r="G464" s="49">
        <v>10</v>
      </c>
      <c r="H464" s="49">
        <v>78110000</v>
      </c>
      <c r="I464" s="39">
        <v>234504</v>
      </c>
      <c r="J464" s="39">
        <f t="shared" si="6"/>
        <v>2345040</v>
      </c>
      <c r="K464" s="358"/>
    </row>
    <row r="465" spans="1:11" ht="27">
      <c r="A465" s="38">
        <f t="shared" si="7"/>
        <v>45</v>
      </c>
      <c r="B465" s="49">
        <v>64221</v>
      </c>
      <c r="C465" s="89" t="s">
        <v>1151</v>
      </c>
      <c r="D465" s="403" t="s">
        <v>304</v>
      </c>
      <c r="E465" s="49">
        <v>0</v>
      </c>
      <c r="F465" s="49">
        <v>10</v>
      </c>
      <c r="G465" s="49">
        <v>10</v>
      </c>
      <c r="H465" s="49">
        <v>78110000</v>
      </c>
      <c r="I465" s="39">
        <v>234504</v>
      </c>
      <c r="J465" s="39">
        <f t="shared" si="6"/>
        <v>2345040</v>
      </c>
      <c r="K465" s="358"/>
    </row>
    <row r="466" spans="1:11" ht="27">
      <c r="A466" s="38">
        <f t="shared" si="7"/>
        <v>46</v>
      </c>
      <c r="B466" s="49">
        <v>64221</v>
      </c>
      <c r="C466" s="89" t="s">
        <v>1152</v>
      </c>
      <c r="D466" s="403" t="s">
        <v>304</v>
      </c>
      <c r="E466" s="49">
        <v>0</v>
      </c>
      <c r="F466" s="49">
        <v>30</v>
      </c>
      <c r="G466" s="49">
        <v>30</v>
      </c>
      <c r="H466" s="49">
        <v>78110000</v>
      </c>
      <c r="I466" s="39">
        <v>234504</v>
      </c>
      <c r="J466" s="39">
        <f t="shared" si="6"/>
        <v>7035120</v>
      </c>
      <c r="K466" s="358"/>
    </row>
    <row r="467" spans="1:11" ht="27">
      <c r="A467" s="38">
        <f t="shared" si="7"/>
        <v>47</v>
      </c>
      <c r="B467" s="49">
        <v>64221</v>
      </c>
      <c r="C467" s="89" t="s">
        <v>1153</v>
      </c>
      <c r="D467" s="403" t="s">
        <v>304</v>
      </c>
      <c r="E467" s="49">
        <v>0</v>
      </c>
      <c r="F467" s="49">
        <v>10</v>
      </c>
      <c r="G467" s="49">
        <v>10</v>
      </c>
      <c r="H467" s="49">
        <v>78110000</v>
      </c>
      <c r="I467" s="39">
        <v>234504</v>
      </c>
      <c r="J467" s="39">
        <f t="shared" si="6"/>
        <v>2345040</v>
      </c>
      <c r="K467" s="358"/>
    </row>
    <row r="468" spans="1:11" ht="27">
      <c r="A468" s="38">
        <f t="shared" si="7"/>
        <v>48</v>
      </c>
      <c r="B468" s="49">
        <v>64221</v>
      </c>
      <c r="C468" s="89" t="s">
        <v>1154</v>
      </c>
      <c r="D468" s="403" t="s">
        <v>304</v>
      </c>
      <c r="E468" s="49">
        <v>0</v>
      </c>
      <c r="F468" s="49">
        <v>20</v>
      </c>
      <c r="G468" s="49">
        <v>20</v>
      </c>
      <c r="H468" s="49">
        <v>78110000</v>
      </c>
      <c r="I468" s="39">
        <v>234504</v>
      </c>
      <c r="J468" s="39">
        <f t="shared" si="6"/>
        <v>4690080</v>
      </c>
      <c r="K468" s="358"/>
    </row>
    <row r="469" spans="1:11" ht="27">
      <c r="A469" s="38">
        <f t="shared" si="7"/>
        <v>49</v>
      </c>
      <c r="B469" s="49">
        <v>64221</v>
      </c>
      <c r="C469" s="89" t="s">
        <v>1155</v>
      </c>
      <c r="D469" s="403" t="s">
        <v>304</v>
      </c>
      <c r="E469" s="49">
        <v>0</v>
      </c>
      <c r="F469" s="49">
        <v>10</v>
      </c>
      <c r="G469" s="49">
        <v>10</v>
      </c>
      <c r="H469" s="49">
        <v>78110000</v>
      </c>
      <c r="I469" s="39">
        <v>234504</v>
      </c>
      <c r="J469" s="39">
        <f t="shared" si="6"/>
        <v>2345040</v>
      </c>
      <c r="K469" s="358"/>
    </row>
    <row r="470" spans="1:11" ht="27">
      <c r="A470" s="38">
        <f t="shared" si="7"/>
        <v>50</v>
      </c>
      <c r="B470" s="49">
        <v>64221</v>
      </c>
      <c r="C470" s="89" t="s">
        <v>1156</v>
      </c>
      <c r="D470" s="403" t="s">
        <v>304</v>
      </c>
      <c r="E470" s="49">
        <v>0</v>
      </c>
      <c r="F470" s="49">
        <v>20</v>
      </c>
      <c r="G470" s="49">
        <v>20</v>
      </c>
      <c r="H470" s="49">
        <v>78110000</v>
      </c>
      <c r="I470" s="39">
        <v>234504</v>
      </c>
      <c r="J470" s="39">
        <f t="shared" si="6"/>
        <v>4690080</v>
      </c>
      <c r="K470" s="358"/>
    </row>
    <row r="471" spans="1:11" ht="27">
      <c r="A471" s="38">
        <f t="shared" si="7"/>
        <v>51</v>
      </c>
      <c r="B471" s="49">
        <v>64221</v>
      </c>
      <c r="C471" s="89" t="s">
        <v>1157</v>
      </c>
      <c r="D471" s="403" t="s">
        <v>304</v>
      </c>
      <c r="E471" s="49">
        <v>0</v>
      </c>
      <c r="F471" s="49">
        <v>20</v>
      </c>
      <c r="G471" s="49">
        <v>20</v>
      </c>
      <c r="H471" s="49">
        <v>78110000</v>
      </c>
      <c r="I471" s="39">
        <v>234504</v>
      </c>
      <c r="J471" s="39">
        <f t="shared" si="6"/>
        <v>4690080</v>
      </c>
      <c r="K471" s="358"/>
    </row>
    <row r="472" spans="1:11" ht="27">
      <c r="A472" s="38">
        <f t="shared" si="7"/>
        <v>52</v>
      </c>
      <c r="B472" s="49">
        <v>64221</v>
      </c>
      <c r="C472" s="89" t="s">
        <v>1158</v>
      </c>
      <c r="D472" s="403" t="s">
        <v>304</v>
      </c>
      <c r="E472" s="49">
        <v>0</v>
      </c>
      <c r="F472" s="49">
        <v>10</v>
      </c>
      <c r="G472" s="49">
        <v>10</v>
      </c>
      <c r="H472" s="49">
        <v>78110000</v>
      </c>
      <c r="I472" s="39">
        <v>234504</v>
      </c>
      <c r="J472" s="39">
        <f t="shared" si="6"/>
        <v>2345040</v>
      </c>
      <c r="K472" s="358"/>
    </row>
    <row r="473" spans="1:11" ht="27">
      <c r="A473" s="38">
        <f t="shared" si="7"/>
        <v>53</v>
      </c>
      <c r="B473" s="49">
        <v>64221</v>
      </c>
      <c r="C473" s="89" t="s">
        <v>1159</v>
      </c>
      <c r="D473" s="403" t="s">
        <v>304</v>
      </c>
      <c r="E473" s="49">
        <v>0</v>
      </c>
      <c r="F473" s="49">
        <v>20</v>
      </c>
      <c r="G473" s="49">
        <v>20</v>
      </c>
      <c r="H473" s="49">
        <v>78110000</v>
      </c>
      <c r="I473" s="39">
        <v>234504</v>
      </c>
      <c r="J473" s="39">
        <f t="shared" si="6"/>
        <v>4690080</v>
      </c>
      <c r="K473" s="358"/>
    </row>
    <row r="474" spans="1:11" ht="27">
      <c r="A474" s="38">
        <f t="shared" si="7"/>
        <v>54</v>
      </c>
      <c r="B474" s="49">
        <v>64221</v>
      </c>
      <c r="C474" s="89" t="s">
        <v>1160</v>
      </c>
      <c r="D474" s="403" t="s">
        <v>304</v>
      </c>
      <c r="E474" s="49">
        <v>0</v>
      </c>
      <c r="F474" s="49">
        <v>20</v>
      </c>
      <c r="G474" s="49">
        <v>20</v>
      </c>
      <c r="H474" s="49">
        <v>78110000</v>
      </c>
      <c r="I474" s="39">
        <v>234504</v>
      </c>
      <c r="J474" s="39">
        <f t="shared" si="6"/>
        <v>4690080</v>
      </c>
      <c r="K474" s="358"/>
    </row>
    <row r="475" spans="1:11" ht="27">
      <c r="A475" s="38">
        <f t="shared" si="7"/>
        <v>55</v>
      </c>
      <c r="B475" s="49">
        <v>64221</v>
      </c>
      <c r="C475" s="89" t="s">
        <v>1161</v>
      </c>
      <c r="D475" s="403" t="s">
        <v>304</v>
      </c>
      <c r="E475" s="49">
        <v>0</v>
      </c>
      <c r="F475" s="49">
        <v>20</v>
      </c>
      <c r="G475" s="49">
        <v>20</v>
      </c>
      <c r="H475" s="49">
        <v>78110000</v>
      </c>
      <c r="I475" s="39">
        <v>234504</v>
      </c>
      <c r="J475" s="39">
        <f t="shared" si="6"/>
        <v>4690080</v>
      </c>
      <c r="K475" s="358"/>
    </row>
    <row r="476" spans="1:11" ht="27">
      <c r="A476" s="38">
        <f t="shared" si="7"/>
        <v>56</v>
      </c>
      <c r="B476" s="49">
        <v>64221</v>
      </c>
      <c r="C476" s="89" t="s">
        <v>1162</v>
      </c>
      <c r="D476" s="403" t="s">
        <v>304</v>
      </c>
      <c r="E476" s="49">
        <v>0</v>
      </c>
      <c r="F476" s="49">
        <v>20</v>
      </c>
      <c r="G476" s="49">
        <v>20</v>
      </c>
      <c r="H476" s="49">
        <v>78110000</v>
      </c>
      <c r="I476" s="39">
        <v>234504</v>
      </c>
      <c r="J476" s="39">
        <f t="shared" si="6"/>
        <v>4690080</v>
      </c>
      <c r="K476" s="358"/>
    </row>
    <row r="477" spans="1:11" ht="27">
      <c r="A477" s="38">
        <f t="shared" si="7"/>
        <v>57</v>
      </c>
      <c r="B477" s="49">
        <v>64221</v>
      </c>
      <c r="C477" s="89" t="s">
        <v>1163</v>
      </c>
      <c r="D477" s="403" t="s">
        <v>304</v>
      </c>
      <c r="E477" s="49">
        <v>0</v>
      </c>
      <c r="F477" s="49">
        <v>20</v>
      </c>
      <c r="G477" s="49">
        <v>20</v>
      </c>
      <c r="H477" s="49">
        <v>78110000</v>
      </c>
      <c r="I477" s="39">
        <v>234504</v>
      </c>
      <c r="J477" s="39">
        <f t="shared" si="6"/>
        <v>4690080</v>
      </c>
      <c r="K477" s="358"/>
    </row>
    <row r="478" spans="1:11" ht="27">
      <c r="A478" s="38">
        <f t="shared" si="7"/>
        <v>58</v>
      </c>
      <c r="B478" s="49">
        <v>64221</v>
      </c>
      <c r="C478" s="89" t="s">
        <v>1164</v>
      </c>
      <c r="D478" s="403" t="s">
        <v>304</v>
      </c>
      <c r="E478" s="49">
        <v>0</v>
      </c>
      <c r="F478" s="49">
        <v>20</v>
      </c>
      <c r="G478" s="49">
        <v>20</v>
      </c>
      <c r="H478" s="49">
        <v>78110000</v>
      </c>
      <c r="I478" s="39">
        <v>234504</v>
      </c>
      <c r="J478" s="39">
        <f t="shared" si="6"/>
        <v>4690080</v>
      </c>
      <c r="K478" s="358"/>
    </row>
    <row r="479" spans="1:11" ht="27">
      <c r="A479" s="38">
        <f t="shared" si="7"/>
        <v>59</v>
      </c>
      <c r="B479" s="49">
        <v>64221</v>
      </c>
      <c r="C479" s="89" t="s">
        <v>1165</v>
      </c>
      <c r="D479" s="403" t="s">
        <v>304</v>
      </c>
      <c r="E479" s="49">
        <v>0</v>
      </c>
      <c r="F479" s="49">
        <v>20</v>
      </c>
      <c r="G479" s="49">
        <v>20</v>
      </c>
      <c r="H479" s="49">
        <v>78110000</v>
      </c>
      <c r="I479" s="39">
        <v>234504</v>
      </c>
      <c r="J479" s="39">
        <f t="shared" si="6"/>
        <v>4690080</v>
      </c>
      <c r="K479" s="358"/>
    </row>
    <row r="480" spans="1:11" ht="27">
      <c r="A480" s="38">
        <f t="shared" si="7"/>
        <v>60</v>
      </c>
      <c r="B480" s="49">
        <v>64221</v>
      </c>
      <c r="C480" s="89" t="s">
        <v>1166</v>
      </c>
      <c r="D480" s="403" t="s">
        <v>304</v>
      </c>
      <c r="E480" s="49">
        <v>0</v>
      </c>
      <c r="F480" s="49">
        <v>20</v>
      </c>
      <c r="G480" s="49">
        <v>20</v>
      </c>
      <c r="H480" s="49">
        <v>78110000</v>
      </c>
      <c r="I480" s="39">
        <v>234504</v>
      </c>
      <c r="J480" s="39">
        <f t="shared" si="6"/>
        <v>4690080</v>
      </c>
      <c r="K480" s="358"/>
    </row>
    <row r="481" spans="1:11" ht="27">
      <c r="A481" s="38">
        <f t="shared" si="7"/>
        <v>61</v>
      </c>
      <c r="B481" s="49">
        <v>64221</v>
      </c>
      <c r="C481" s="89" t="s">
        <v>1167</v>
      </c>
      <c r="D481" s="403" t="s">
        <v>304</v>
      </c>
      <c r="E481" s="49">
        <v>0</v>
      </c>
      <c r="F481" s="49">
        <v>20</v>
      </c>
      <c r="G481" s="49">
        <v>20</v>
      </c>
      <c r="H481" s="49">
        <v>78110000</v>
      </c>
      <c r="I481" s="39">
        <v>234504</v>
      </c>
      <c r="J481" s="39">
        <f t="shared" si="6"/>
        <v>4690080</v>
      </c>
      <c r="K481" s="358"/>
    </row>
    <row r="482" spans="1:11" ht="27">
      <c r="A482" s="38">
        <f t="shared" si="7"/>
        <v>62</v>
      </c>
      <c r="B482" s="49">
        <v>64221</v>
      </c>
      <c r="C482" s="89" t="s">
        <v>1168</v>
      </c>
      <c r="D482" s="403" t="s">
        <v>304</v>
      </c>
      <c r="E482" s="49">
        <v>0</v>
      </c>
      <c r="F482" s="49">
        <v>20</v>
      </c>
      <c r="G482" s="49">
        <v>20</v>
      </c>
      <c r="H482" s="49">
        <v>78110000</v>
      </c>
      <c r="I482" s="39">
        <v>234504</v>
      </c>
      <c r="J482" s="39">
        <f t="shared" si="6"/>
        <v>4690080</v>
      </c>
      <c r="K482" s="358"/>
    </row>
    <row r="483" spans="1:11" ht="29.25" customHeight="1">
      <c r="A483" s="38">
        <f t="shared" si="7"/>
        <v>63</v>
      </c>
      <c r="B483" s="49">
        <v>64221</v>
      </c>
      <c r="C483" s="89" t="s">
        <v>1169</v>
      </c>
      <c r="D483" s="403" t="s">
        <v>304</v>
      </c>
      <c r="E483" s="49">
        <v>0</v>
      </c>
      <c r="F483" s="49">
        <v>20</v>
      </c>
      <c r="G483" s="49">
        <v>20</v>
      </c>
      <c r="H483" s="49">
        <v>78110000</v>
      </c>
      <c r="I483" s="39">
        <v>234504</v>
      </c>
      <c r="J483" s="39">
        <f t="shared" si="6"/>
        <v>4690080</v>
      </c>
      <c r="K483" s="358"/>
    </row>
    <row r="484" spans="1:11" ht="27">
      <c r="A484" s="38">
        <f t="shared" si="7"/>
        <v>64</v>
      </c>
      <c r="B484" s="49">
        <v>64221</v>
      </c>
      <c r="C484" s="89" t="s">
        <v>1170</v>
      </c>
      <c r="D484" s="403" t="s">
        <v>304</v>
      </c>
      <c r="E484" s="49">
        <v>0</v>
      </c>
      <c r="F484" s="49">
        <v>20</v>
      </c>
      <c r="G484" s="49">
        <v>20</v>
      </c>
      <c r="H484" s="49">
        <v>78110000</v>
      </c>
      <c r="I484" s="39">
        <v>234504</v>
      </c>
      <c r="J484" s="39">
        <f t="shared" si="6"/>
        <v>4690080</v>
      </c>
      <c r="K484" s="358"/>
    </row>
    <row r="485" spans="1:11" ht="27">
      <c r="A485" s="38">
        <f t="shared" si="7"/>
        <v>65</v>
      </c>
      <c r="B485" s="49">
        <v>64221</v>
      </c>
      <c r="C485" s="89" t="s">
        <v>1171</v>
      </c>
      <c r="D485" s="403" t="s">
        <v>304</v>
      </c>
      <c r="E485" s="49">
        <v>0</v>
      </c>
      <c r="F485" s="49">
        <v>20</v>
      </c>
      <c r="G485" s="49">
        <v>20</v>
      </c>
      <c r="H485" s="49">
        <v>78110000</v>
      </c>
      <c r="I485" s="39">
        <v>234504</v>
      </c>
      <c r="J485" s="39">
        <f t="shared" si="6"/>
        <v>4690080</v>
      </c>
      <c r="K485" s="358"/>
    </row>
    <row r="486" spans="1:11" ht="27">
      <c r="A486" s="38">
        <f t="shared" si="7"/>
        <v>66</v>
      </c>
      <c r="B486" s="49">
        <v>64221</v>
      </c>
      <c r="C486" s="89" t="s">
        <v>1172</v>
      </c>
      <c r="D486" s="403" t="s">
        <v>304</v>
      </c>
      <c r="E486" s="49">
        <v>0</v>
      </c>
      <c r="F486" s="49">
        <v>10</v>
      </c>
      <c r="G486" s="49">
        <v>10</v>
      </c>
      <c r="H486" s="49">
        <v>78110000</v>
      </c>
      <c r="I486" s="39">
        <v>234504</v>
      </c>
      <c r="J486" s="39">
        <f t="shared" si="6"/>
        <v>2345040</v>
      </c>
      <c r="K486" s="358"/>
    </row>
    <row r="487" spans="1:11" ht="27">
      <c r="A487" s="38">
        <f t="shared" si="7"/>
        <v>67</v>
      </c>
      <c r="B487" s="49">
        <v>64221</v>
      </c>
      <c r="C487" s="89" t="s">
        <v>1173</v>
      </c>
      <c r="D487" s="403" t="s">
        <v>304</v>
      </c>
      <c r="E487" s="49">
        <v>0</v>
      </c>
      <c r="F487" s="49">
        <v>10</v>
      </c>
      <c r="G487" s="49">
        <v>10</v>
      </c>
      <c r="H487" s="49">
        <v>78110000</v>
      </c>
      <c r="I487" s="39">
        <v>234504</v>
      </c>
      <c r="J487" s="39">
        <f t="shared" si="6"/>
        <v>2345040</v>
      </c>
      <c r="K487" s="358"/>
    </row>
    <row r="488" spans="1:11" ht="27">
      <c r="A488" s="38">
        <f t="shared" si="7"/>
        <v>68</v>
      </c>
      <c r="B488" s="49">
        <v>64221</v>
      </c>
      <c r="C488" s="89" t="s">
        <v>1174</v>
      </c>
      <c r="D488" s="403" t="s">
        <v>304</v>
      </c>
      <c r="E488" s="49">
        <v>0</v>
      </c>
      <c r="F488" s="49">
        <v>10</v>
      </c>
      <c r="G488" s="49">
        <v>10</v>
      </c>
      <c r="H488" s="49">
        <v>78110000</v>
      </c>
      <c r="I488" s="39">
        <v>234504</v>
      </c>
      <c r="J488" s="39">
        <f t="shared" si="6"/>
        <v>2345040</v>
      </c>
      <c r="K488" s="358"/>
    </row>
    <row r="489" spans="1:11" ht="27">
      <c r="A489" s="38">
        <f t="shared" si="7"/>
        <v>69</v>
      </c>
      <c r="B489" s="49">
        <v>64221</v>
      </c>
      <c r="C489" s="89" t="s">
        <v>1175</v>
      </c>
      <c r="D489" s="403" t="s">
        <v>304</v>
      </c>
      <c r="E489" s="49">
        <v>0</v>
      </c>
      <c r="F489" s="49">
        <v>10</v>
      </c>
      <c r="G489" s="49">
        <v>10</v>
      </c>
      <c r="H489" s="49">
        <v>78110000</v>
      </c>
      <c r="I489" s="39">
        <v>234504</v>
      </c>
      <c r="J489" s="39">
        <f t="shared" si="6"/>
        <v>2345040</v>
      </c>
      <c r="K489" s="358"/>
    </row>
    <row r="490" spans="1:11" ht="27">
      <c r="A490" s="38">
        <f t="shared" si="7"/>
        <v>70</v>
      </c>
      <c r="B490" s="49">
        <v>64221</v>
      </c>
      <c r="C490" s="89" t="s">
        <v>1176</v>
      </c>
      <c r="D490" s="403" t="s">
        <v>304</v>
      </c>
      <c r="E490" s="49">
        <v>0</v>
      </c>
      <c r="F490" s="49">
        <v>10</v>
      </c>
      <c r="G490" s="49">
        <v>10</v>
      </c>
      <c r="H490" s="49">
        <v>78110000</v>
      </c>
      <c r="I490" s="39">
        <v>234504</v>
      </c>
      <c r="J490" s="39">
        <f t="shared" si="6"/>
        <v>2345040</v>
      </c>
      <c r="K490" s="358"/>
    </row>
    <row r="491" spans="1:11" ht="27">
      <c r="A491" s="38">
        <f t="shared" si="7"/>
        <v>71</v>
      </c>
      <c r="B491" s="49">
        <v>64221</v>
      </c>
      <c r="C491" s="89" t="s">
        <v>1177</v>
      </c>
      <c r="D491" s="403" t="s">
        <v>304</v>
      </c>
      <c r="E491" s="49">
        <v>0</v>
      </c>
      <c r="F491" s="49">
        <v>10</v>
      </c>
      <c r="G491" s="49">
        <v>10</v>
      </c>
      <c r="H491" s="49">
        <v>78110000</v>
      </c>
      <c r="I491" s="39">
        <v>234504</v>
      </c>
      <c r="J491" s="39">
        <f t="shared" si="6"/>
        <v>2345040</v>
      </c>
      <c r="K491" s="358"/>
    </row>
    <row r="492" spans="1:11" ht="27">
      <c r="A492" s="38">
        <f t="shared" si="7"/>
        <v>72</v>
      </c>
      <c r="B492" s="49">
        <v>64221</v>
      </c>
      <c r="C492" s="89" t="s">
        <v>1178</v>
      </c>
      <c r="D492" s="403" t="s">
        <v>304</v>
      </c>
      <c r="E492" s="49">
        <v>0</v>
      </c>
      <c r="F492" s="49">
        <v>10</v>
      </c>
      <c r="G492" s="49">
        <v>10</v>
      </c>
      <c r="H492" s="49">
        <v>78110000</v>
      </c>
      <c r="I492" s="39">
        <v>234504</v>
      </c>
      <c r="J492" s="39">
        <f t="shared" si="6"/>
        <v>2345040</v>
      </c>
      <c r="K492" s="358"/>
    </row>
    <row r="493" spans="1:11" ht="27">
      <c r="A493" s="38">
        <f t="shared" si="7"/>
        <v>73</v>
      </c>
      <c r="B493" s="49">
        <v>64221</v>
      </c>
      <c r="C493" s="89" t="s">
        <v>1179</v>
      </c>
      <c r="D493" s="403" t="s">
        <v>304</v>
      </c>
      <c r="E493" s="49">
        <v>0</v>
      </c>
      <c r="F493" s="49">
        <v>10</v>
      </c>
      <c r="G493" s="49">
        <v>10</v>
      </c>
      <c r="H493" s="49">
        <v>78110000</v>
      </c>
      <c r="I493" s="39">
        <v>234504</v>
      </c>
      <c r="J493" s="39">
        <f t="shared" si="6"/>
        <v>2345040</v>
      </c>
      <c r="K493" s="358"/>
    </row>
    <row r="494" spans="1:11" ht="27">
      <c r="A494" s="38">
        <f t="shared" si="7"/>
        <v>74</v>
      </c>
      <c r="B494" s="49">
        <v>64221</v>
      </c>
      <c r="C494" s="89" t="s">
        <v>1180</v>
      </c>
      <c r="D494" s="403" t="s">
        <v>304</v>
      </c>
      <c r="E494" s="49">
        <v>0</v>
      </c>
      <c r="F494" s="49">
        <v>10</v>
      </c>
      <c r="G494" s="49">
        <v>10</v>
      </c>
      <c r="H494" s="49">
        <v>78110000</v>
      </c>
      <c r="I494" s="39">
        <v>234504</v>
      </c>
      <c r="J494" s="39">
        <f t="shared" si="6"/>
        <v>2345040</v>
      </c>
      <c r="K494" s="358"/>
    </row>
    <row r="495" spans="1:11" ht="27">
      <c r="A495" s="38">
        <f t="shared" si="7"/>
        <v>75</v>
      </c>
      <c r="B495" s="49">
        <v>64221</v>
      </c>
      <c r="C495" s="89" t="s">
        <v>1181</v>
      </c>
      <c r="D495" s="403" t="s">
        <v>304</v>
      </c>
      <c r="E495" s="49">
        <v>0</v>
      </c>
      <c r="F495" s="49">
        <v>10</v>
      </c>
      <c r="G495" s="49">
        <v>10</v>
      </c>
      <c r="H495" s="49">
        <v>78110000</v>
      </c>
      <c r="I495" s="39">
        <v>234504</v>
      </c>
      <c r="J495" s="39">
        <f t="shared" si="6"/>
        <v>2345040</v>
      </c>
      <c r="K495" s="358"/>
    </row>
    <row r="496" spans="1:11" ht="40.5">
      <c r="A496" s="38">
        <f t="shared" si="7"/>
        <v>76</v>
      </c>
      <c r="B496" s="49">
        <v>64221</v>
      </c>
      <c r="C496" s="89" t="s">
        <v>1182</v>
      </c>
      <c r="D496" s="403" t="s">
        <v>304</v>
      </c>
      <c r="E496" s="49">
        <v>0</v>
      </c>
      <c r="F496" s="49">
        <v>10</v>
      </c>
      <c r="G496" s="49">
        <v>10</v>
      </c>
      <c r="H496" s="49">
        <v>78110000</v>
      </c>
      <c r="I496" s="39">
        <v>234504</v>
      </c>
      <c r="J496" s="39">
        <f t="shared" si="6"/>
        <v>2345040</v>
      </c>
      <c r="K496" s="358"/>
    </row>
    <row r="497" spans="1:11" ht="27">
      <c r="A497" s="38">
        <f t="shared" si="7"/>
        <v>77</v>
      </c>
      <c r="B497" s="49">
        <v>64221</v>
      </c>
      <c r="C497" s="89" t="s">
        <v>1183</v>
      </c>
      <c r="D497" s="403" t="s">
        <v>304</v>
      </c>
      <c r="E497" s="49">
        <v>0</v>
      </c>
      <c r="F497" s="49">
        <v>10</v>
      </c>
      <c r="G497" s="49">
        <v>10</v>
      </c>
      <c r="H497" s="49">
        <v>78110000</v>
      </c>
      <c r="I497" s="39">
        <v>234504</v>
      </c>
      <c r="J497" s="39">
        <f t="shared" si="6"/>
        <v>2345040</v>
      </c>
      <c r="K497" s="358"/>
    </row>
    <row r="498" spans="1:11" ht="27">
      <c r="A498" s="38">
        <f t="shared" si="7"/>
        <v>78</v>
      </c>
      <c r="B498" s="49">
        <v>64221</v>
      </c>
      <c r="C498" s="89" t="s">
        <v>1184</v>
      </c>
      <c r="D498" s="403" t="s">
        <v>304</v>
      </c>
      <c r="E498" s="49">
        <v>0</v>
      </c>
      <c r="F498" s="49">
        <v>10</v>
      </c>
      <c r="G498" s="49">
        <v>10</v>
      </c>
      <c r="H498" s="49">
        <v>78110000</v>
      </c>
      <c r="I498" s="39">
        <v>234504</v>
      </c>
      <c r="J498" s="39">
        <f t="shared" ref="J498:J561" si="8">I498*F498</f>
        <v>2345040</v>
      </c>
      <c r="K498" s="358"/>
    </row>
    <row r="499" spans="1:11" ht="27">
      <c r="A499" s="38">
        <f t="shared" ref="A499:A562" si="9">A498+1</f>
        <v>79</v>
      </c>
      <c r="B499" s="49">
        <v>64221</v>
      </c>
      <c r="C499" s="89" t="s">
        <v>1185</v>
      </c>
      <c r="D499" s="403" t="s">
        <v>304</v>
      </c>
      <c r="E499" s="49">
        <v>0</v>
      </c>
      <c r="F499" s="49">
        <v>10</v>
      </c>
      <c r="G499" s="49">
        <v>10</v>
      </c>
      <c r="H499" s="49">
        <v>78110000</v>
      </c>
      <c r="I499" s="39">
        <v>234504</v>
      </c>
      <c r="J499" s="39">
        <f t="shared" si="8"/>
        <v>2345040</v>
      </c>
      <c r="K499" s="358"/>
    </row>
    <row r="500" spans="1:11" ht="27">
      <c r="A500" s="38">
        <f t="shared" si="9"/>
        <v>80</v>
      </c>
      <c r="B500" s="49">
        <v>64221</v>
      </c>
      <c r="C500" s="89" t="s">
        <v>1186</v>
      </c>
      <c r="D500" s="403" t="s">
        <v>304</v>
      </c>
      <c r="E500" s="49">
        <v>0</v>
      </c>
      <c r="F500" s="49">
        <v>10</v>
      </c>
      <c r="G500" s="49">
        <v>10</v>
      </c>
      <c r="H500" s="49">
        <v>78110000</v>
      </c>
      <c r="I500" s="39">
        <v>234504</v>
      </c>
      <c r="J500" s="39">
        <f t="shared" si="8"/>
        <v>2345040</v>
      </c>
      <c r="K500" s="358"/>
    </row>
    <row r="501" spans="1:11" ht="27">
      <c r="A501" s="38">
        <f t="shared" si="9"/>
        <v>81</v>
      </c>
      <c r="B501" s="49">
        <v>64221</v>
      </c>
      <c r="C501" s="89" t="s">
        <v>1187</v>
      </c>
      <c r="D501" s="403" t="s">
        <v>304</v>
      </c>
      <c r="E501" s="49">
        <v>0</v>
      </c>
      <c r="F501" s="49">
        <v>10</v>
      </c>
      <c r="G501" s="49">
        <v>10</v>
      </c>
      <c r="H501" s="49">
        <v>78110000</v>
      </c>
      <c r="I501" s="39">
        <v>234504</v>
      </c>
      <c r="J501" s="39">
        <f t="shared" si="8"/>
        <v>2345040</v>
      </c>
      <c r="K501" s="358"/>
    </row>
    <row r="502" spans="1:11" ht="27">
      <c r="A502" s="38">
        <f t="shared" si="9"/>
        <v>82</v>
      </c>
      <c r="B502" s="49">
        <v>64221</v>
      </c>
      <c r="C502" s="89" t="s">
        <v>1188</v>
      </c>
      <c r="D502" s="403" t="s">
        <v>304</v>
      </c>
      <c r="E502" s="49">
        <v>0</v>
      </c>
      <c r="F502" s="49">
        <v>10</v>
      </c>
      <c r="G502" s="49">
        <v>10</v>
      </c>
      <c r="H502" s="49">
        <v>78110000</v>
      </c>
      <c r="I502" s="39">
        <v>234504</v>
      </c>
      <c r="J502" s="39">
        <f t="shared" si="8"/>
        <v>2345040</v>
      </c>
      <c r="K502" s="358"/>
    </row>
    <row r="503" spans="1:11" ht="27">
      <c r="A503" s="38">
        <f t="shared" si="9"/>
        <v>83</v>
      </c>
      <c r="B503" s="49">
        <v>64221</v>
      </c>
      <c r="C503" s="89" t="s">
        <v>1189</v>
      </c>
      <c r="D503" s="403" t="s">
        <v>304</v>
      </c>
      <c r="E503" s="49">
        <v>0</v>
      </c>
      <c r="F503" s="49">
        <v>10</v>
      </c>
      <c r="G503" s="49">
        <v>10</v>
      </c>
      <c r="H503" s="49">
        <v>78110000</v>
      </c>
      <c r="I503" s="39">
        <v>234504</v>
      </c>
      <c r="J503" s="39">
        <f t="shared" si="8"/>
        <v>2345040</v>
      </c>
      <c r="K503" s="358"/>
    </row>
    <row r="504" spans="1:11" ht="40.5">
      <c r="A504" s="38">
        <f t="shared" si="9"/>
        <v>84</v>
      </c>
      <c r="B504" s="49">
        <v>64221</v>
      </c>
      <c r="C504" s="89" t="s">
        <v>1190</v>
      </c>
      <c r="D504" s="403" t="s">
        <v>304</v>
      </c>
      <c r="E504" s="49">
        <v>0</v>
      </c>
      <c r="F504" s="49">
        <v>10</v>
      </c>
      <c r="G504" s="49">
        <v>10</v>
      </c>
      <c r="H504" s="49">
        <v>78110000</v>
      </c>
      <c r="I504" s="39">
        <v>234504</v>
      </c>
      <c r="J504" s="39">
        <f t="shared" si="8"/>
        <v>2345040</v>
      </c>
      <c r="K504" s="358"/>
    </row>
    <row r="505" spans="1:11" ht="27">
      <c r="A505" s="38">
        <f t="shared" si="9"/>
        <v>85</v>
      </c>
      <c r="B505" s="49">
        <v>64221</v>
      </c>
      <c r="C505" s="89" t="s">
        <v>1191</v>
      </c>
      <c r="D505" s="403" t="s">
        <v>304</v>
      </c>
      <c r="E505" s="49">
        <v>0</v>
      </c>
      <c r="F505" s="49">
        <v>10</v>
      </c>
      <c r="G505" s="49">
        <v>10</v>
      </c>
      <c r="H505" s="49">
        <v>78110000</v>
      </c>
      <c r="I505" s="39">
        <v>234504</v>
      </c>
      <c r="J505" s="39">
        <f t="shared" si="8"/>
        <v>2345040</v>
      </c>
      <c r="K505" s="358"/>
    </row>
    <row r="506" spans="1:11" ht="27">
      <c r="A506" s="38">
        <f t="shared" si="9"/>
        <v>86</v>
      </c>
      <c r="B506" s="49">
        <v>64221</v>
      </c>
      <c r="C506" s="89" t="s">
        <v>1192</v>
      </c>
      <c r="D506" s="403" t="s">
        <v>304</v>
      </c>
      <c r="E506" s="49">
        <v>0</v>
      </c>
      <c r="F506" s="49">
        <v>10</v>
      </c>
      <c r="G506" s="49">
        <v>10</v>
      </c>
      <c r="H506" s="49">
        <v>78110000</v>
      </c>
      <c r="I506" s="39">
        <v>234504</v>
      </c>
      <c r="J506" s="39">
        <f t="shared" si="8"/>
        <v>2345040</v>
      </c>
      <c r="K506" s="358"/>
    </row>
    <row r="507" spans="1:11" ht="27">
      <c r="A507" s="38">
        <f t="shared" si="9"/>
        <v>87</v>
      </c>
      <c r="B507" s="49">
        <v>64221</v>
      </c>
      <c r="C507" s="89" t="s">
        <v>1193</v>
      </c>
      <c r="D507" s="403" t="s">
        <v>304</v>
      </c>
      <c r="E507" s="49">
        <v>0</v>
      </c>
      <c r="F507" s="49">
        <v>10</v>
      </c>
      <c r="G507" s="49">
        <v>10</v>
      </c>
      <c r="H507" s="49">
        <v>78110000</v>
      </c>
      <c r="I507" s="39">
        <v>234504</v>
      </c>
      <c r="J507" s="39">
        <f t="shared" si="8"/>
        <v>2345040</v>
      </c>
      <c r="K507" s="358"/>
    </row>
    <row r="508" spans="1:11" ht="27">
      <c r="A508" s="38">
        <f t="shared" si="9"/>
        <v>88</v>
      </c>
      <c r="B508" s="49">
        <v>64221</v>
      </c>
      <c r="C508" s="89" t="s">
        <v>1194</v>
      </c>
      <c r="D508" s="403" t="s">
        <v>304</v>
      </c>
      <c r="E508" s="49">
        <v>0</v>
      </c>
      <c r="F508" s="49">
        <v>10</v>
      </c>
      <c r="G508" s="49">
        <v>10</v>
      </c>
      <c r="H508" s="49">
        <v>78110000</v>
      </c>
      <c r="I508" s="39">
        <v>234504</v>
      </c>
      <c r="J508" s="39">
        <f t="shared" si="8"/>
        <v>2345040</v>
      </c>
      <c r="K508" s="358"/>
    </row>
    <row r="509" spans="1:11" ht="27">
      <c r="A509" s="38">
        <f t="shared" si="9"/>
        <v>89</v>
      </c>
      <c r="B509" s="49">
        <v>64221</v>
      </c>
      <c r="C509" s="89" t="s">
        <v>1195</v>
      </c>
      <c r="D509" s="403" t="s">
        <v>304</v>
      </c>
      <c r="E509" s="49">
        <v>0</v>
      </c>
      <c r="F509" s="49">
        <v>10</v>
      </c>
      <c r="G509" s="49">
        <v>10</v>
      </c>
      <c r="H509" s="49">
        <v>78110000</v>
      </c>
      <c r="I509" s="39">
        <v>234504</v>
      </c>
      <c r="J509" s="39">
        <f t="shared" si="8"/>
        <v>2345040</v>
      </c>
      <c r="K509" s="358"/>
    </row>
    <row r="510" spans="1:11" ht="27">
      <c r="A510" s="38">
        <f t="shared" si="9"/>
        <v>90</v>
      </c>
      <c r="B510" s="49">
        <v>64221</v>
      </c>
      <c r="C510" s="89" t="s">
        <v>1196</v>
      </c>
      <c r="D510" s="403" t="s">
        <v>304</v>
      </c>
      <c r="E510" s="49">
        <v>0</v>
      </c>
      <c r="F510" s="49">
        <v>10</v>
      </c>
      <c r="G510" s="49">
        <v>10</v>
      </c>
      <c r="H510" s="49">
        <v>78110000</v>
      </c>
      <c r="I510" s="39">
        <v>234504</v>
      </c>
      <c r="J510" s="39">
        <f t="shared" si="8"/>
        <v>2345040</v>
      </c>
      <c r="K510" s="358"/>
    </row>
    <row r="511" spans="1:11" ht="27">
      <c r="A511" s="38">
        <f t="shared" si="9"/>
        <v>91</v>
      </c>
      <c r="B511" s="49">
        <v>64221</v>
      </c>
      <c r="C511" s="89" t="s">
        <v>1197</v>
      </c>
      <c r="D511" s="403" t="s">
        <v>304</v>
      </c>
      <c r="E511" s="49">
        <v>0</v>
      </c>
      <c r="F511" s="49">
        <v>10</v>
      </c>
      <c r="G511" s="49">
        <v>10</v>
      </c>
      <c r="H511" s="49">
        <v>78110000</v>
      </c>
      <c r="I511" s="39">
        <v>234504</v>
      </c>
      <c r="J511" s="39">
        <f t="shared" si="8"/>
        <v>2345040</v>
      </c>
      <c r="K511" s="358"/>
    </row>
    <row r="512" spans="1:11" ht="27">
      <c r="A512" s="38">
        <f t="shared" si="9"/>
        <v>92</v>
      </c>
      <c r="B512" s="49">
        <v>64221</v>
      </c>
      <c r="C512" s="89" t="s">
        <v>1198</v>
      </c>
      <c r="D512" s="403" t="s">
        <v>304</v>
      </c>
      <c r="E512" s="49">
        <v>0</v>
      </c>
      <c r="F512" s="49">
        <v>10</v>
      </c>
      <c r="G512" s="49">
        <v>10</v>
      </c>
      <c r="H512" s="49">
        <v>78110000</v>
      </c>
      <c r="I512" s="39">
        <v>234504</v>
      </c>
      <c r="J512" s="39">
        <f t="shared" si="8"/>
        <v>2345040</v>
      </c>
      <c r="K512" s="358"/>
    </row>
    <row r="513" spans="1:11" ht="27">
      <c r="A513" s="38">
        <f t="shared" si="9"/>
        <v>93</v>
      </c>
      <c r="B513" s="49">
        <v>64221</v>
      </c>
      <c r="C513" s="89" t="s">
        <v>1199</v>
      </c>
      <c r="D513" s="403" t="s">
        <v>304</v>
      </c>
      <c r="E513" s="49">
        <v>0</v>
      </c>
      <c r="F513" s="49">
        <v>10</v>
      </c>
      <c r="G513" s="49">
        <v>10</v>
      </c>
      <c r="H513" s="49">
        <v>78110000</v>
      </c>
      <c r="I513" s="39">
        <v>234504</v>
      </c>
      <c r="J513" s="39">
        <f t="shared" si="8"/>
        <v>2345040</v>
      </c>
      <c r="K513" s="358"/>
    </row>
    <row r="514" spans="1:11" ht="27">
      <c r="A514" s="38">
        <f t="shared" si="9"/>
        <v>94</v>
      </c>
      <c r="B514" s="49">
        <v>64221</v>
      </c>
      <c r="C514" s="89" t="s">
        <v>1200</v>
      </c>
      <c r="D514" s="403" t="s">
        <v>304</v>
      </c>
      <c r="E514" s="49">
        <v>0</v>
      </c>
      <c r="F514" s="49">
        <v>10</v>
      </c>
      <c r="G514" s="49">
        <v>10</v>
      </c>
      <c r="H514" s="49">
        <v>78110000</v>
      </c>
      <c r="I514" s="39">
        <v>234504</v>
      </c>
      <c r="J514" s="39">
        <f t="shared" si="8"/>
        <v>2345040</v>
      </c>
      <c r="K514" s="358"/>
    </row>
    <row r="515" spans="1:11" ht="27">
      <c r="A515" s="38">
        <f t="shared" si="9"/>
        <v>95</v>
      </c>
      <c r="B515" s="49">
        <v>64221</v>
      </c>
      <c r="C515" s="89" t="s">
        <v>1201</v>
      </c>
      <c r="D515" s="403" t="s">
        <v>304</v>
      </c>
      <c r="E515" s="49">
        <v>0</v>
      </c>
      <c r="F515" s="49">
        <v>10</v>
      </c>
      <c r="G515" s="49">
        <v>10</v>
      </c>
      <c r="H515" s="49">
        <v>78110000</v>
      </c>
      <c r="I515" s="39">
        <v>234504</v>
      </c>
      <c r="J515" s="39">
        <f t="shared" si="8"/>
        <v>2345040</v>
      </c>
      <c r="K515" s="358"/>
    </row>
    <row r="516" spans="1:11" ht="27">
      <c r="A516" s="38">
        <f t="shared" si="9"/>
        <v>96</v>
      </c>
      <c r="B516" s="49">
        <v>64221</v>
      </c>
      <c r="C516" s="89" t="s">
        <v>1202</v>
      </c>
      <c r="D516" s="403" t="s">
        <v>304</v>
      </c>
      <c r="E516" s="49">
        <v>0</v>
      </c>
      <c r="F516" s="49">
        <v>10</v>
      </c>
      <c r="G516" s="49">
        <v>10</v>
      </c>
      <c r="H516" s="49">
        <v>78110000</v>
      </c>
      <c r="I516" s="39">
        <v>234504</v>
      </c>
      <c r="J516" s="39">
        <f t="shared" si="8"/>
        <v>2345040</v>
      </c>
      <c r="K516" s="358"/>
    </row>
    <row r="517" spans="1:11" ht="27">
      <c r="A517" s="38">
        <f t="shared" si="9"/>
        <v>97</v>
      </c>
      <c r="B517" s="49">
        <v>64221</v>
      </c>
      <c r="C517" s="89" t="s">
        <v>1203</v>
      </c>
      <c r="D517" s="403" t="s">
        <v>304</v>
      </c>
      <c r="E517" s="49">
        <v>0</v>
      </c>
      <c r="F517" s="49">
        <v>10</v>
      </c>
      <c r="G517" s="49">
        <v>10</v>
      </c>
      <c r="H517" s="49">
        <v>78110000</v>
      </c>
      <c r="I517" s="39">
        <v>234504</v>
      </c>
      <c r="J517" s="39">
        <f t="shared" si="8"/>
        <v>2345040</v>
      </c>
      <c r="K517" s="358"/>
    </row>
    <row r="518" spans="1:11" ht="27">
      <c r="A518" s="38">
        <f t="shared" si="9"/>
        <v>98</v>
      </c>
      <c r="B518" s="49">
        <v>64221</v>
      </c>
      <c r="C518" s="89" t="s">
        <v>1204</v>
      </c>
      <c r="D518" s="403" t="s">
        <v>304</v>
      </c>
      <c r="E518" s="49">
        <v>0</v>
      </c>
      <c r="F518" s="49">
        <v>10</v>
      </c>
      <c r="G518" s="49">
        <v>10</v>
      </c>
      <c r="H518" s="49">
        <v>78110000</v>
      </c>
      <c r="I518" s="39">
        <v>234504</v>
      </c>
      <c r="J518" s="39">
        <f t="shared" si="8"/>
        <v>2345040</v>
      </c>
      <c r="K518" s="358"/>
    </row>
    <row r="519" spans="1:11" ht="40.5">
      <c r="A519" s="38">
        <f t="shared" si="9"/>
        <v>99</v>
      </c>
      <c r="B519" s="49">
        <v>64221</v>
      </c>
      <c r="C519" s="89" t="s">
        <v>1205</v>
      </c>
      <c r="D519" s="403" t="s">
        <v>304</v>
      </c>
      <c r="E519" s="49">
        <v>0</v>
      </c>
      <c r="F519" s="49">
        <v>10</v>
      </c>
      <c r="G519" s="49">
        <v>10</v>
      </c>
      <c r="H519" s="49">
        <v>78110000</v>
      </c>
      <c r="I519" s="39">
        <v>234504</v>
      </c>
      <c r="J519" s="39">
        <f t="shared" si="8"/>
        <v>2345040</v>
      </c>
      <c r="K519" s="358"/>
    </row>
    <row r="520" spans="1:11" ht="27">
      <c r="A520" s="38">
        <f t="shared" si="9"/>
        <v>100</v>
      </c>
      <c r="B520" s="49">
        <v>64221</v>
      </c>
      <c r="C520" s="89" t="s">
        <v>1206</v>
      </c>
      <c r="D520" s="403" t="s">
        <v>304</v>
      </c>
      <c r="E520" s="49">
        <v>0</v>
      </c>
      <c r="F520" s="49">
        <v>10</v>
      </c>
      <c r="G520" s="49">
        <v>10</v>
      </c>
      <c r="H520" s="49">
        <v>78110000</v>
      </c>
      <c r="I520" s="39">
        <v>234504</v>
      </c>
      <c r="J520" s="39">
        <f t="shared" si="8"/>
        <v>2345040</v>
      </c>
      <c r="K520" s="358"/>
    </row>
    <row r="521" spans="1:11" ht="27">
      <c r="A521" s="38">
        <f t="shared" si="9"/>
        <v>101</v>
      </c>
      <c r="B521" s="49">
        <v>64221</v>
      </c>
      <c r="C521" s="89" t="s">
        <v>1207</v>
      </c>
      <c r="D521" s="403" t="s">
        <v>304</v>
      </c>
      <c r="E521" s="49">
        <v>0</v>
      </c>
      <c r="F521" s="49">
        <v>10</v>
      </c>
      <c r="G521" s="49">
        <v>10</v>
      </c>
      <c r="H521" s="49">
        <v>78110000</v>
      </c>
      <c r="I521" s="39">
        <v>234504</v>
      </c>
      <c r="J521" s="39">
        <f t="shared" si="8"/>
        <v>2345040</v>
      </c>
      <c r="K521" s="358"/>
    </row>
    <row r="522" spans="1:11" ht="27">
      <c r="A522" s="38">
        <f t="shared" si="9"/>
        <v>102</v>
      </c>
      <c r="B522" s="49">
        <v>64221</v>
      </c>
      <c r="C522" s="89" t="s">
        <v>1208</v>
      </c>
      <c r="D522" s="403" t="s">
        <v>304</v>
      </c>
      <c r="E522" s="49">
        <v>0</v>
      </c>
      <c r="F522" s="49">
        <v>10</v>
      </c>
      <c r="G522" s="49">
        <v>10</v>
      </c>
      <c r="H522" s="49">
        <v>78110000</v>
      </c>
      <c r="I522" s="39">
        <v>234504</v>
      </c>
      <c r="J522" s="39">
        <f t="shared" si="8"/>
        <v>2345040</v>
      </c>
      <c r="K522" s="358"/>
    </row>
    <row r="523" spans="1:11" ht="27">
      <c r="A523" s="38">
        <f t="shared" si="9"/>
        <v>103</v>
      </c>
      <c r="B523" s="49">
        <v>64221</v>
      </c>
      <c r="C523" s="89" t="s">
        <v>1209</v>
      </c>
      <c r="D523" s="403" t="s">
        <v>304</v>
      </c>
      <c r="E523" s="49">
        <v>0</v>
      </c>
      <c r="F523" s="49">
        <v>10</v>
      </c>
      <c r="G523" s="49">
        <v>10</v>
      </c>
      <c r="H523" s="49">
        <v>78110000</v>
      </c>
      <c r="I523" s="39">
        <v>234504</v>
      </c>
      <c r="J523" s="39">
        <f t="shared" si="8"/>
        <v>2345040</v>
      </c>
      <c r="K523" s="358"/>
    </row>
    <row r="524" spans="1:11" ht="27">
      <c r="A524" s="38">
        <f t="shared" si="9"/>
        <v>104</v>
      </c>
      <c r="B524" s="49">
        <v>64221</v>
      </c>
      <c r="C524" s="89" t="s">
        <v>1210</v>
      </c>
      <c r="D524" s="403" t="s">
        <v>304</v>
      </c>
      <c r="E524" s="49">
        <v>0</v>
      </c>
      <c r="F524" s="49">
        <v>10</v>
      </c>
      <c r="G524" s="49">
        <v>10</v>
      </c>
      <c r="H524" s="49">
        <v>78110000</v>
      </c>
      <c r="I524" s="39">
        <v>234504</v>
      </c>
      <c r="J524" s="39">
        <f t="shared" si="8"/>
        <v>2345040</v>
      </c>
      <c r="K524" s="358"/>
    </row>
    <row r="525" spans="1:11" ht="27">
      <c r="A525" s="38">
        <f t="shared" si="9"/>
        <v>105</v>
      </c>
      <c r="B525" s="49">
        <v>64221</v>
      </c>
      <c r="C525" s="89" t="s">
        <v>1211</v>
      </c>
      <c r="D525" s="403" t="s">
        <v>304</v>
      </c>
      <c r="E525" s="49">
        <v>0</v>
      </c>
      <c r="F525" s="49">
        <v>10</v>
      </c>
      <c r="G525" s="49">
        <v>10</v>
      </c>
      <c r="H525" s="49">
        <v>78110000</v>
      </c>
      <c r="I525" s="39">
        <v>234504</v>
      </c>
      <c r="J525" s="39">
        <f t="shared" si="8"/>
        <v>2345040</v>
      </c>
      <c r="K525" s="358"/>
    </row>
    <row r="526" spans="1:11" ht="27">
      <c r="A526" s="38">
        <f t="shared" si="9"/>
        <v>106</v>
      </c>
      <c r="B526" s="49">
        <v>64221</v>
      </c>
      <c r="C526" s="89" t="s">
        <v>1212</v>
      </c>
      <c r="D526" s="403" t="s">
        <v>304</v>
      </c>
      <c r="E526" s="49">
        <v>0</v>
      </c>
      <c r="F526" s="49">
        <v>10</v>
      </c>
      <c r="G526" s="49">
        <v>10</v>
      </c>
      <c r="H526" s="49">
        <v>78110000</v>
      </c>
      <c r="I526" s="39">
        <v>234504</v>
      </c>
      <c r="J526" s="39">
        <f t="shared" si="8"/>
        <v>2345040</v>
      </c>
      <c r="K526" s="358"/>
    </row>
    <row r="527" spans="1:11" ht="27">
      <c r="A527" s="38">
        <f t="shared" si="9"/>
        <v>107</v>
      </c>
      <c r="B527" s="49">
        <v>64221</v>
      </c>
      <c r="C527" s="89" t="s">
        <v>1213</v>
      </c>
      <c r="D527" s="403" t="s">
        <v>304</v>
      </c>
      <c r="E527" s="49">
        <v>0</v>
      </c>
      <c r="F527" s="49">
        <v>10</v>
      </c>
      <c r="G527" s="49">
        <v>10</v>
      </c>
      <c r="H527" s="49">
        <v>78110000</v>
      </c>
      <c r="I527" s="39">
        <v>234504</v>
      </c>
      <c r="J527" s="39">
        <f t="shared" si="8"/>
        <v>2345040</v>
      </c>
      <c r="K527" s="358"/>
    </row>
    <row r="528" spans="1:11" ht="27">
      <c r="A528" s="38">
        <f t="shared" si="9"/>
        <v>108</v>
      </c>
      <c r="B528" s="49">
        <v>64221</v>
      </c>
      <c r="C528" s="89" t="s">
        <v>1214</v>
      </c>
      <c r="D528" s="403" t="s">
        <v>304</v>
      </c>
      <c r="E528" s="49">
        <v>0</v>
      </c>
      <c r="F528" s="49">
        <v>10</v>
      </c>
      <c r="G528" s="49">
        <v>10</v>
      </c>
      <c r="H528" s="49">
        <v>78110000</v>
      </c>
      <c r="I528" s="39">
        <v>234504</v>
      </c>
      <c r="J528" s="39">
        <f t="shared" si="8"/>
        <v>2345040</v>
      </c>
      <c r="K528" s="358"/>
    </row>
    <row r="529" spans="1:11" ht="27">
      <c r="A529" s="38">
        <f t="shared" si="9"/>
        <v>109</v>
      </c>
      <c r="B529" s="49">
        <v>64221</v>
      </c>
      <c r="C529" s="89" t="s">
        <v>1215</v>
      </c>
      <c r="D529" s="403" t="s">
        <v>304</v>
      </c>
      <c r="E529" s="49">
        <v>0</v>
      </c>
      <c r="F529" s="49">
        <v>10</v>
      </c>
      <c r="G529" s="49">
        <v>10</v>
      </c>
      <c r="H529" s="49">
        <v>78110000</v>
      </c>
      <c r="I529" s="39">
        <v>234504</v>
      </c>
      <c r="J529" s="39">
        <f t="shared" si="8"/>
        <v>2345040</v>
      </c>
      <c r="K529" s="358"/>
    </row>
    <row r="530" spans="1:11" ht="40.5">
      <c r="A530" s="38">
        <f t="shared" si="9"/>
        <v>110</v>
      </c>
      <c r="B530" s="49">
        <v>64221</v>
      </c>
      <c r="C530" s="89" t="s">
        <v>1216</v>
      </c>
      <c r="D530" s="403" t="s">
        <v>304</v>
      </c>
      <c r="E530" s="49">
        <v>0</v>
      </c>
      <c r="F530" s="49">
        <v>10</v>
      </c>
      <c r="G530" s="49">
        <v>10</v>
      </c>
      <c r="H530" s="49">
        <v>78110000</v>
      </c>
      <c r="I530" s="39">
        <v>234504</v>
      </c>
      <c r="J530" s="39">
        <f t="shared" si="8"/>
        <v>2345040</v>
      </c>
      <c r="K530" s="358"/>
    </row>
    <row r="531" spans="1:11" ht="27">
      <c r="A531" s="38">
        <f t="shared" si="9"/>
        <v>111</v>
      </c>
      <c r="B531" s="49">
        <v>64221</v>
      </c>
      <c r="C531" s="89" t="s">
        <v>1217</v>
      </c>
      <c r="D531" s="403" t="s">
        <v>304</v>
      </c>
      <c r="E531" s="49">
        <v>0</v>
      </c>
      <c r="F531" s="49">
        <v>10</v>
      </c>
      <c r="G531" s="49">
        <v>10</v>
      </c>
      <c r="H531" s="49">
        <v>78110000</v>
      </c>
      <c r="I531" s="39">
        <v>234504</v>
      </c>
      <c r="J531" s="39">
        <f t="shared" si="8"/>
        <v>2345040</v>
      </c>
      <c r="K531" s="358"/>
    </row>
    <row r="532" spans="1:11" ht="27">
      <c r="A532" s="38">
        <f t="shared" si="9"/>
        <v>112</v>
      </c>
      <c r="B532" s="49">
        <v>64221</v>
      </c>
      <c r="C532" s="89" t="s">
        <v>1218</v>
      </c>
      <c r="D532" s="403" t="s">
        <v>304</v>
      </c>
      <c r="E532" s="49">
        <v>0</v>
      </c>
      <c r="F532" s="49">
        <v>10</v>
      </c>
      <c r="G532" s="49">
        <v>10</v>
      </c>
      <c r="H532" s="49">
        <v>78110000</v>
      </c>
      <c r="I532" s="39">
        <v>234504</v>
      </c>
      <c r="J532" s="39">
        <f t="shared" si="8"/>
        <v>2345040</v>
      </c>
      <c r="K532" s="358"/>
    </row>
    <row r="533" spans="1:11" ht="27">
      <c r="A533" s="38">
        <f t="shared" si="9"/>
        <v>113</v>
      </c>
      <c r="B533" s="49">
        <v>64221</v>
      </c>
      <c r="C533" s="89" t="s">
        <v>1219</v>
      </c>
      <c r="D533" s="403" t="s">
        <v>304</v>
      </c>
      <c r="E533" s="49">
        <v>0</v>
      </c>
      <c r="F533" s="49">
        <v>10</v>
      </c>
      <c r="G533" s="49">
        <v>10</v>
      </c>
      <c r="H533" s="49">
        <v>78110000</v>
      </c>
      <c r="I533" s="39">
        <v>234504</v>
      </c>
      <c r="J533" s="39">
        <f t="shared" si="8"/>
        <v>2345040</v>
      </c>
      <c r="K533" s="358"/>
    </row>
    <row r="534" spans="1:11" ht="27">
      <c r="A534" s="38">
        <f t="shared" si="9"/>
        <v>114</v>
      </c>
      <c r="B534" s="49">
        <v>64221</v>
      </c>
      <c r="C534" s="89" t="s">
        <v>1220</v>
      </c>
      <c r="D534" s="403" t="s">
        <v>304</v>
      </c>
      <c r="E534" s="49">
        <v>0</v>
      </c>
      <c r="F534" s="49">
        <v>10</v>
      </c>
      <c r="G534" s="49">
        <v>10</v>
      </c>
      <c r="H534" s="49">
        <v>78110000</v>
      </c>
      <c r="I534" s="39">
        <v>234504</v>
      </c>
      <c r="J534" s="39">
        <f t="shared" si="8"/>
        <v>2345040</v>
      </c>
      <c r="K534" s="358"/>
    </row>
    <row r="535" spans="1:11" ht="27">
      <c r="A535" s="38">
        <f t="shared" si="9"/>
        <v>115</v>
      </c>
      <c r="B535" s="49">
        <v>64221</v>
      </c>
      <c r="C535" s="89" t="s">
        <v>1221</v>
      </c>
      <c r="D535" s="403" t="s">
        <v>304</v>
      </c>
      <c r="E535" s="49">
        <v>0</v>
      </c>
      <c r="F535" s="49">
        <v>10</v>
      </c>
      <c r="G535" s="49">
        <v>10</v>
      </c>
      <c r="H535" s="49">
        <v>78110000</v>
      </c>
      <c r="I535" s="39">
        <v>234504</v>
      </c>
      <c r="J535" s="39">
        <f t="shared" si="8"/>
        <v>2345040</v>
      </c>
      <c r="K535" s="358"/>
    </row>
    <row r="536" spans="1:11" ht="27">
      <c r="A536" s="38">
        <f t="shared" si="9"/>
        <v>116</v>
      </c>
      <c r="B536" s="49">
        <v>64221</v>
      </c>
      <c r="C536" s="89" t="s">
        <v>1222</v>
      </c>
      <c r="D536" s="403" t="s">
        <v>304</v>
      </c>
      <c r="E536" s="49">
        <v>0</v>
      </c>
      <c r="F536" s="49">
        <v>10</v>
      </c>
      <c r="G536" s="49">
        <v>10</v>
      </c>
      <c r="H536" s="49">
        <v>78110000</v>
      </c>
      <c r="I536" s="39">
        <v>234504</v>
      </c>
      <c r="J536" s="39">
        <f t="shared" si="8"/>
        <v>2345040</v>
      </c>
      <c r="K536" s="358"/>
    </row>
    <row r="537" spans="1:11" ht="27">
      <c r="A537" s="38">
        <f t="shared" si="9"/>
        <v>117</v>
      </c>
      <c r="B537" s="49">
        <v>64221</v>
      </c>
      <c r="C537" s="89" t="s">
        <v>1223</v>
      </c>
      <c r="D537" s="403" t="s">
        <v>304</v>
      </c>
      <c r="E537" s="49">
        <v>0</v>
      </c>
      <c r="F537" s="49">
        <v>10</v>
      </c>
      <c r="G537" s="49">
        <v>10</v>
      </c>
      <c r="H537" s="49">
        <v>78110000</v>
      </c>
      <c r="I537" s="39">
        <v>234504</v>
      </c>
      <c r="J537" s="39">
        <f t="shared" si="8"/>
        <v>2345040</v>
      </c>
      <c r="K537" s="358"/>
    </row>
    <row r="538" spans="1:11" ht="27">
      <c r="A538" s="38">
        <f t="shared" si="9"/>
        <v>118</v>
      </c>
      <c r="B538" s="49">
        <v>64221</v>
      </c>
      <c r="C538" s="89" t="s">
        <v>1224</v>
      </c>
      <c r="D538" s="403" t="s">
        <v>304</v>
      </c>
      <c r="E538" s="49">
        <v>0</v>
      </c>
      <c r="F538" s="49">
        <v>10</v>
      </c>
      <c r="G538" s="49">
        <v>10</v>
      </c>
      <c r="H538" s="49">
        <v>78110000</v>
      </c>
      <c r="I538" s="39">
        <v>234504</v>
      </c>
      <c r="J538" s="39">
        <f t="shared" si="8"/>
        <v>2345040</v>
      </c>
      <c r="K538" s="358"/>
    </row>
    <row r="539" spans="1:11" ht="27">
      <c r="A539" s="38">
        <f t="shared" si="9"/>
        <v>119</v>
      </c>
      <c r="B539" s="49">
        <v>64221</v>
      </c>
      <c r="C539" s="89" t="s">
        <v>1225</v>
      </c>
      <c r="D539" s="403" t="s">
        <v>304</v>
      </c>
      <c r="E539" s="49">
        <v>0</v>
      </c>
      <c r="F539" s="49">
        <v>10</v>
      </c>
      <c r="G539" s="49">
        <v>10</v>
      </c>
      <c r="H539" s="49">
        <v>78110000</v>
      </c>
      <c r="I539" s="39">
        <v>234504</v>
      </c>
      <c r="J539" s="39">
        <f t="shared" si="8"/>
        <v>2345040</v>
      </c>
      <c r="K539" s="358"/>
    </row>
    <row r="540" spans="1:11" ht="27">
      <c r="A540" s="38">
        <f t="shared" si="9"/>
        <v>120</v>
      </c>
      <c r="B540" s="49">
        <v>64221</v>
      </c>
      <c r="C540" s="89" t="s">
        <v>1226</v>
      </c>
      <c r="D540" s="403" t="s">
        <v>304</v>
      </c>
      <c r="E540" s="49">
        <v>0</v>
      </c>
      <c r="F540" s="49">
        <v>10</v>
      </c>
      <c r="G540" s="49">
        <v>10</v>
      </c>
      <c r="H540" s="49">
        <v>78110000</v>
      </c>
      <c r="I540" s="39">
        <v>234504</v>
      </c>
      <c r="J540" s="39">
        <f t="shared" si="8"/>
        <v>2345040</v>
      </c>
      <c r="K540" s="358"/>
    </row>
    <row r="541" spans="1:11" ht="27">
      <c r="A541" s="38">
        <f t="shared" si="9"/>
        <v>121</v>
      </c>
      <c r="B541" s="49">
        <v>64221</v>
      </c>
      <c r="C541" s="89" t="s">
        <v>1227</v>
      </c>
      <c r="D541" s="403" t="s">
        <v>304</v>
      </c>
      <c r="E541" s="49">
        <v>0</v>
      </c>
      <c r="F541" s="49">
        <v>10</v>
      </c>
      <c r="G541" s="49">
        <v>10</v>
      </c>
      <c r="H541" s="49">
        <v>78110000</v>
      </c>
      <c r="I541" s="39">
        <v>234504</v>
      </c>
      <c r="J541" s="39">
        <f t="shared" si="8"/>
        <v>2345040</v>
      </c>
      <c r="K541" s="358"/>
    </row>
    <row r="542" spans="1:11" ht="27">
      <c r="A542" s="38">
        <f t="shared" si="9"/>
        <v>122</v>
      </c>
      <c r="B542" s="49">
        <v>64221</v>
      </c>
      <c r="C542" s="89" t="s">
        <v>1228</v>
      </c>
      <c r="D542" s="403" t="s">
        <v>304</v>
      </c>
      <c r="E542" s="49">
        <v>0</v>
      </c>
      <c r="F542" s="49">
        <v>10</v>
      </c>
      <c r="G542" s="49">
        <v>10</v>
      </c>
      <c r="H542" s="49">
        <v>78110000</v>
      </c>
      <c r="I542" s="39">
        <v>234504</v>
      </c>
      <c r="J542" s="39">
        <f t="shared" si="8"/>
        <v>2345040</v>
      </c>
      <c r="K542" s="358"/>
    </row>
    <row r="543" spans="1:11" ht="27">
      <c r="A543" s="38">
        <f t="shared" si="9"/>
        <v>123</v>
      </c>
      <c r="B543" s="49">
        <v>64221</v>
      </c>
      <c r="C543" s="89" t="s">
        <v>1229</v>
      </c>
      <c r="D543" s="403" t="s">
        <v>304</v>
      </c>
      <c r="E543" s="49">
        <v>0</v>
      </c>
      <c r="F543" s="49">
        <v>20</v>
      </c>
      <c r="G543" s="49">
        <v>20</v>
      </c>
      <c r="H543" s="49">
        <v>78110000</v>
      </c>
      <c r="I543" s="39">
        <v>234504</v>
      </c>
      <c r="J543" s="39">
        <f t="shared" si="8"/>
        <v>4690080</v>
      </c>
      <c r="K543" s="358"/>
    </row>
    <row r="544" spans="1:11" ht="27">
      <c r="A544" s="38">
        <f t="shared" si="9"/>
        <v>124</v>
      </c>
      <c r="B544" s="49">
        <v>64221</v>
      </c>
      <c r="C544" s="89" t="s">
        <v>1230</v>
      </c>
      <c r="D544" s="403" t="s">
        <v>304</v>
      </c>
      <c r="E544" s="49">
        <v>0</v>
      </c>
      <c r="F544" s="49">
        <v>10</v>
      </c>
      <c r="G544" s="49">
        <v>10</v>
      </c>
      <c r="H544" s="49">
        <v>78110000</v>
      </c>
      <c r="I544" s="39">
        <v>234504</v>
      </c>
      <c r="J544" s="39">
        <f t="shared" si="8"/>
        <v>2345040</v>
      </c>
      <c r="K544" s="358"/>
    </row>
    <row r="545" spans="1:11" ht="27">
      <c r="A545" s="38">
        <f t="shared" si="9"/>
        <v>125</v>
      </c>
      <c r="B545" s="49">
        <v>64221</v>
      </c>
      <c r="C545" s="89" t="s">
        <v>1231</v>
      </c>
      <c r="D545" s="403" t="s">
        <v>304</v>
      </c>
      <c r="E545" s="49">
        <v>0</v>
      </c>
      <c r="F545" s="49">
        <v>20</v>
      </c>
      <c r="G545" s="49">
        <v>20</v>
      </c>
      <c r="H545" s="49">
        <v>78110000</v>
      </c>
      <c r="I545" s="39">
        <v>234504</v>
      </c>
      <c r="J545" s="39">
        <f t="shared" si="8"/>
        <v>4690080</v>
      </c>
      <c r="K545" s="358"/>
    </row>
    <row r="546" spans="1:11" ht="27">
      <c r="A546" s="38">
        <f t="shared" si="9"/>
        <v>126</v>
      </c>
      <c r="B546" s="49">
        <v>64221</v>
      </c>
      <c r="C546" s="89" t="s">
        <v>1232</v>
      </c>
      <c r="D546" s="403" t="s">
        <v>304</v>
      </c>
      <c r="E546" s="49">
        <v>0</v>
      </c>
      <c r="F546" s="49">
        <v>10</v>
      </c>
      <c r="G546" s="49">
        <v>10</v>
      </c>
      <c r="H546" s="49">
        <v>78110000</v>
      </c>
      <c r="I546" s="39">
        <v>234504</v>
      </c>
      <c r="J546" s="39">
        <f t="shared" si="8"/>
        <v>2345040</v>
      </c>
      <c r="K546" s="358"/>
    </row>
    <row r="547" spans="1:11" ht="27">
      <c r="A547" s="38">
        <f t="shared" si="9"/>
        <v>127</v>
      </c>
      <c r="B547" s="49">
        <v>64221</v>
      </c>
      <c r="C547" s="89" t="s">
        <v>1233</v>
      </c>
      <c r="D547" s="403" t="s">
        <v>304</v>
      </c>
      <c r="E547" s="49">
        <v>0</v>
      </c>
      <c r="F547" s="49">
        <v>10</v>
      </c>
      <c r="G547" s="49">
        <v>10</v>
      </c>
      <c r="H547" s="49">
        <v>78110000</v>
      </c>
      <c r="I547" s="39">
        <v>234504</v>
      </c>
      <c r="J547" s="39">
        <f t="shared" si="8"/>
        <v>2345040</v>
      </c>
      <c r="K547" s="358"/>
    </row>
    <row r="548" spans="1:11" ht="27">
      <c r="A548" s="38">
        <f t="shared" si="9"/>
        <v>128</v>
      </c>
      <c r="B548" s="49">
        <v>64221</v>
      </c>
      <c r="C548" s="89" t="s">
        <v>1234</v>
      </c>
      <c r="D548" s="403" t="s">
        <v>304</v>
      </c>
      <c r="E548" s="49">
        <v>0</v>
      </c>
      <c r="F548" s="49">
        <v>10</v>
      </c>
      <c r="G548" s="49">
        <v>10</v>
      </c>
      <c r="H548" s="49">
        <v>78110000</v>
      </c>
      <c r="I548" s="39">
        <v>234504</v>
      </c>
      <c r="J548" s="39">
        <f t="shared" si="8"/>
        <v>2345040</v>
      </c>
      <c r="K548" s="358"/>
    </row>
    <row r="549" spans="1:11" ht="27">
      <c r="A549" s="38">
        <f t="shared" si="9"/>
        <v>129</v>
      </c>
      <c r="B549" s="49">
        <v>64221</v>
      </c>
      <c r="C549" s="89" t="s">
        <v>1235</v>
      </c>
      <c r="D549" s="403" t="s">
        <v>304</v>
      </c>
      <c r="E549" s="49">
        <v>0</v>
      </c>
      <c r="F549" s="49">
        <v>20</v>
      </c>
      <c r="G549" s="49">
        <v>20</v>
      </c>
      <c r="H549" s="49">
        <v>78110000</v>
      </c>
      <c r="I549" s="39">
        <v>234504</v>
      </c>
      <c r="J549" s="39">
        <f t="shared" si="8"/>
        <v>4690080</v>
      </c>
      <c r="K549" s="358"/>
    </row>
    <row r="550" spans="1:11" ht="27">
      <c r="A550" s="38">
        <f t="shared" si="9"/>
        <v>130</v>
      </c>
      <c r="B550" s="49">
        <v>64221</v>
      </c>
      <c r="C550" s="89" t="s">
        <v>1236</v>
      </c>
      <c r="D550" s="403" t="s">
        <v>304</v>
      </c>
      <c r="E550" s="49">
        <v>0</v>
      </c>
      <c r="F550" s="49">
        <v>20</v>
      </c>
      <c r="G550" s="49">
        <v>20</v>
      </c>
      <c r="H550" s="49">
        <v>78110000</v>
      </c>
      <c r="I550" s="39">
        <v>234504</v>
      </c>
      <c r="J550" s="39">
        <f t="shared" si="8"/>
        <v>4690080</v>
      </c>
      <c r="K550" s="358"/>
    </row>
    <row r="551" spans="1:11" ht="40.5">
      <c r="A551" s="38">
        <f t="shared" si="9"/>
        <v>131</v>
      </c>
      <c r="B551" s="49">
        <v>64221</v>
      </c>
      <c r="C551" s="89" t="s">
        <v>1237</v>
      </c>
      <c r="D551" s="403" t="s">
        <v>304</v>
      </c>
      <c r="E551" s="49">
        <v>0</v>
      </c>
      <c r="F551" s="49">
        <v>10</v>
      </c>
      <c r="G551" s="49">
        <v>10</v>
      </c>
      <c r="H551" s="49">
        <v>78110000</v>
      </c>
      <c r="I551" s="39">
        <v>234504</v>
      </c>
      <c r="J551" s="39">
        <f t="shared" si="8"/>
        <v>2345040</v>
      </c>
      <c r="K551" s="358"/>
    </row>
    <row r="552" spans="1:11" ht="27">
      <c r="A552" s="38">
        <f t="shared" si="9"/>
        <v>132</v>
      </c>
      <c r="B552" s="49">
        <v>64221</v>
      </c>
      <c r="C552" s="89" t="s">
        <v>1238</v>
      </c>
      <c r="D552" s="403" t="s">
        <v>304</v>
      </c>
      <c r="E552" s="49">
        <v>0</v>
      </c>
      <c r="F552" s="49">
        <v>10</v>
      </c>
      <c r="G552" s="49">
        <v>10</v>
      </c>
      <c r="H552" s="49">
        <v>78110000</v>
      </c>
      <c r="I552" s="39">
        <v>234504</v>
      </c>
      <c r="J552" s="39">
        <f t="shared" si="8"/>
        <v>2345040</v>
      </c>
      <c r="K552" s="358"/>
    </row>
    <row r="553" spans="1:11" ht="27">
      <c r="A553" s="38">
        <f t="shared" si="9"/>
        <v>133</v>
      </c>
      <c r="B553" s="49">
        <v>64221</v>
      </c>
      <c r="C553" s="89" t="s">
        <v>1239</v>
      </c>
      <c r="D553" s="403" t="s">
        <v>304</v>
      </c>
      <c r="E553" s="49">
        <v>0</v>
      </c>
      <c r="F553" s="49">
        <v>10</v>
      </c>
      <c r="G553" s="49">
        <v>10</v>
      </c>
      <c r="H553" s="49">
        <v>78110000</v>
      </c>
      <c r="I553" s="39">
        <v>234504</v>
      </c>
      <c r="J553" s="39">
        <f t="shared" si="8"/>
        <v>2345040</v>
      </c>
      <c r="K553" s="358"/>
    </row>
    <row r="554" spans="1:11" ht="27">
      <c r="A554" s="38">
        <f t="shared" si="9"/>
        <v>134</v>
      </c>
      <c r="B554" s="49">
        <v>64221</v>
      </c>
      <c r="C554" s="89" t="s">
        <v>1240</v>
      </c>
      <c r="D554" s="403" t="s">
        <v>304</v>
      </c>
      <c r="E554" s="49">
        <v>0</v>
      </c>
      <c r="F554" s="49">
        <v>10</v>
      </c>
      <c r="G554" s="49">
        <v>10</v>
      </c>
      <c r="H554" s="49">
        <v>78110000</v>
      </c>
      <c r="I554" s="39">
        <v>234504</v>
      </c>
      <c r="J554" s="39">
        <f t="shared" si="8"/>
        <v>2345040</v>
      </c>
      <c r="K554" s="358"/>
    </row>
    <row r="555" spans="1:11" ht="27">
      <c r="A555" s="38">
        <f t="shared" si="9"/>
        <v>135</v>
      </c>
      <c r="B555" s="49">
        <v>64221</v>
      </c>
      <c r="C555" s="89" t="s">
        <v>1241</v>
      </c>
      <c r="D555" s="403" t="s">
        <v>304</v>
      </c>
      <c r="E555" s="49">
        <v>0</v>
      </c>
      <c r="F555" s="49">
        <v>10</v>
      </c>
      <c r="G555" s="49">
        <v>10</v>
      </c>
      <c r="H555" s="49">
        <v>78110000</v>
      </c>
      <c r="I555" s="39">
        <v>234504</v>
      </c>
      <c r="J555" s="39">
        <f t="shared" si="8"/>
        <v>2345040</v>
      </c>
      <c r="K555" s="358"/>
    </row>
    <row r="556" spans="1:11" ht="27">
      <c r="A556" s="38">
        <f t="shared" si="9"/>
        <v>136</v>
      </c>
      <c r="B556" s="49">
        <v>64221</v>
      </c>
      <c r="C556" s="89" t="s">
        <v>1242</v>
      </c>
      <c r="D556" s="403" t="s">
        <v>304</v>
      </c>
      <c r="E556" s="49">
        <v>0</v>
      </c>
      <c r="F556" s="49">
        <v>10</v>
      </c>
      <c r="G556" s="49">
        <v>10</v>
      </c>
      <c r="H556" s="49">
        <v>78110000</v>
      </c>
      <c r="I556" s="39">
        <v>234504</v>
      </c>
      <c r="J556" s="39">
        <f t="shared" si="8"/>
        <v>2345040</v>
      </c>
      <c r="K556" s="358"/>
    </row>
    <row r="557" spans="1:11" ht="27">
      <c r="A557" s="38">
        <f t="shared" si="9"/>
        <v>137</v>
      </c>
      <c r="B557" s="49">
        <v>64221</v>
      </c>
      <c r="C557" s="89" t="s">
        <v>1243</v>
      </c>
      <c r="D557" s="403" t="s">
        <v>304</v>
      </c>
      <c r="E557" s="49">
        <v>0</v>
      </c>
      <c r="F557" s="49">
        <v>10</v>
      </c>
      <c r="G557" s="49">
        <v>10</v>
      </c>
      <c r="H557" s="49">
        <v>78110000</v>
      </c>
      <c r="I557" s="39">
        <v>234504</v>
      </c>
      <c r="J557" s="39">
        <f t="shared" si="8"/>
        <v>2345040</v>
      </c>
      <c r="K557" s="358"/>
    </row>
    <row r="558" spans="1:11" ht="27">
      <c r="A558" s="38">
        <f t="shared" si="9"/>
        <v>138</v>
      </c>
      <c r="B558" s="49">
        <v>64221</v>
      </c>
      <c r="C558" s="89" t="s">
        <v>1244</v>
      </c>
      <c r="D558" s="403" t="s">
        <v>304</v>
      </c>
      <c r="E558" s="49">
        <v>0</v>
      </c>
      <c r="F558" s="49">
        <v>10</v>
      </c>
      <c r="G558" s="49">
        <v>10</v>
      </c>
      <c r="H558" s="49">
        <v>78110000</v>
      </c>
      <c r="I558" s="39">
        <v>234504</v>
      </c>
      <c r="J558" s="39">
        <f t="shared" si="8"/>
        <v>2345040</v>
      </c>
      <c r="K558" s="358"/>
    </row>
    <row r="559" spans="1:11" ht="27">
      <c r="A559" s="38">
        <f t="shared" si="9"/>
        <v>139</v>
      </c>
      <c r="B559" s="49">
        <v>64221</v>
      </c>
      <c r="C559" s="89" t="s">
        <v>1245</v>
      </c>
      <c r="D559" s="403" t="s">
        <v>304</v>
      </c>
      <c r="E559" s="49">
        <v>0</v>
      </c>
      <c r="F559" s="49">
        <v>10</v>
      </c>
      <c r="G559" s="49">
        <v>10</v>
      </c>
      <c r="H559" s="49">
        <v>78110000</v>
      </c>
      <c r="I559" s="39">
        <v>234504</v>
      </c>
      <c r="J559" s="39">
        <f t="shared" si="8"/>
        <v>2345040</v>
      </c>
      <c r="K559" s="358"/>
    </row>
    <row r="560" spans="1:11" ht="27">
      <c r="A560" s="38">
        <f t="shared" si="9"/>
        <v>140</v>
      </c>
      <c r="B560" s="49">
        <v>64221</v>
      </c>
      <c r="C560" s="89" t="s">
        <v>1246</v>
      </c>
      <c r="D560" s="403" t="s">
        <v>304</v>
      </c>
      <c r="E560" s="49">
        <v>0</v>
      </c>
      <c r="F560" s="49">
        <v>10</v>
      </c>
      <c r="G560" s="49">
        <v>10</v>
      </c>
      <c r="H560" s="49">
        <v>78110000</v>
      </c>
      <c r="I560" s="39">
        <v>234504</v>
      </c>
      <c r="J560" s="39">
        <f t="shared" si="8"/>
        <v>2345040</v>
      </c>
      <c r="K560" s="358"/>
    </row>
    <row r="561" spans="1:11" ht="27">
      <c r="A561" s="38">
        <f t="shared" si="9"/>
        <v>141</v>
      </c>
      <c r="B561" s="49">
        <v>64221</v>
      </c>
      <c r="C561" s="89" t="s">
        <v>1247</v>
      </c>
      <c r="D561" s="403" t="s">
        <v>304</v>
      </c>
      <c r="E561" s="49">
        <v>0</v>
      </c>
      <c r="F561" s="49">
        <v>10</v>
      </c>
      <c r="G561" s="49">
        <v>10</v>
      </c>
      <c r="H561" s="49">
        <v>78110000</v>
      </c>
      <c r="I561" s="39">
        <v>234504</v>
      </c>
      <c r="J561" s="39">
        <f t="shared" si="8"/>
        <v>2345040</v>
      </c>
      <c r="K561" s="358"/>
    </row>
    <row r="562" spans="1:11" ht="27">
      <c r="A562" s="38">
        <f t="shared" si="9"/>
        <v>142</v>
      </c>
      <c r="B562" s="49">
        <v>64221</v>
      </c>
      <c r="C562" s="89" t="s">
        <v>1248</v>
      </c>
      <c r="D562" s="403" t="s">
        <v>304</v>
      </c>
      <c r="E562" s="49">
        <v>0</v>
      </c>
      <c r="F562" s="49">
        <v>20</v>
      </c>
      <c r="G562" s="49">
        <v>20</v>
      </c>
      <c r="H562" s="49">
        <v>78110000</v>
      </c>
      <c r="I562" s="39">
        <v>234504</v>
      </c>
      <c r="J562" s="39">
        <f t="shared" ref="J562:J625" si="10">I562*F562</f>
        <v>4690080</v>
      </c>
      <c r="K562" s="358"/>
    </row>
    <row r="563" spans="1:11" ht="27">
      <c r="A563" s="38">
        <f t="shared" ref="A563:A626" si="11">A562+1</f>
        <v>143</v>
      </c>
      <c r="B563" s="49">
        <v>64221</v>
      </c>
      <c r="C563" s="89" t="s">
        <v>1249</v>
      </c>
      <c r="D563" s="403" t="s">
        <v>304</v>
      </c>
      <c r="E563" s="49">
        <v>0</v>
      </c>
      <c r="F563" s="49">
        <v>10</v>
      </c>
      <c r="G563" s="49">
        <v>10</v>
      </c>
      <c r="H563" s="49">
        <v>78110000</v>
      </c>
      <c r="I563" s="39">
        <v>234504</v>
      </c>
      <c r="J563" s="39">
        <f t="shared" si="10"/>
        <v>2345040</v>
      </c>
      <c r="K563" s="358"/>
    </row>
    <row r="564" spans="1:11" ht="27">
      <c r="A564" s="38">
        <f t="shared" si="11"/>
        <v>144</v>
      </c>
      <c r="B564" s="49">
        <v>64221</v>
      </c>
      <c r="C564" s="89" t="s">
        <v>1250</v>
      </c>
      <c r="D564" s="403" t="s">
        <v>304</v>
      </c>
      <c r="E564" s="49">
        <v>0</v>
      </c>
      <c r="F564" s="49">
        <v>10</v>
      </c>
      <c r="G564" s="49">
        <v>10</v>
      </c>
      <c r="H564" s="49">
        <v>78110000</v>
      </c>
      <c r="I564" s="39">
        <v>234504</v>
      </c>
      <c r="J564" s="39">
        <f t="shared" si="10"/>
        <v>2345040</v>
      </c>
      <c r="K564" s="358"/>
    </row>
    <row r="565" spans="1:11" ht="30.75" customHeight="1">
      <c r="A565" s="38">
        <f t="shared" si="11"/>
        <v>145</v>
      </c>
      <c r="B565" s="49">
        <v>64221</v>
      </c>
      <c r="C565" s="89" t="s">
        <v>1251</v>
      </c>
      <c r="D565" s="403" t="s">
        <v>304</v>
      </c>
      <c r="E565" s="49">
        <v>0</v>
      </c>
      <c r="F565" s="49">
        <v>10</v>
      </c>
      <c r="G565" s="49">
        <v>10</v>
      </c>
      <c r="H565" s="49">
        <v>78110000</v>
      </c>
      <c r="I565" s="39">
        <v>234504</v>
      </c>
      <c r="J565" s="39">
        <f t="shared" si="10"/>
        <v>2345040</v>
      </c>
      <c r="K565" s="358"/>
    </row>
    <row r="566" spans="1:11" ht="27">
      <c r="A566" s="38">
        <f t="shared" si="11"/>
        <v>146</v>
      </c>
      <c r="B566" s="49">
        <v>64221</v>
      </c>
      <c r="C566" s="89" t="s">
        <v>1252</v>
      </c>
      <c r="D566" s="403" t="s">
        <v>304</v>
      </c>
      <c r="E566" s="49">
        <v>0</v>
      </c>
      <c r="F566" s="49">
        <v>10</v>
      </c>
      <c r="G566" s="49">
        <v>10</v>
      </c>
      <c r="H566" s="49">
        <v>78110000</v>
      </c>
      <c r="I566" s="39">
        <v>234504</v>
      </c>
      <c r="J566" s="39">
        <f t="shared" si="10"/>
        <v>2345040</v>
      </c>
      <c r="K566" s="358"/>
    </row>
    <row r="567" spans="1:11" ht="27">
      <c r="A567" s="38">
        <f t="shared" si="11"/>
        <v>147</v>
      </c>
      <c r="B567" s="49">
        <v>64221</v>
      </c>
      <c r="C567" s="89" t="s">
        <v>1253</v>
      </c>
      <c r="D567" s="403" t="s">
        <v>304</v>
      </c>
      <c r="E567" s="49">
        <v>0</v>
      </c>
      <c r="F567" s="49">
        <v>10</v>
      </c>
      <c r="G567" s="49">
        <v>10</v>
      </c>
      <c r="H567" s="49">
        <v>78110000</v>
      </c>
      <c r="I567" s="39">
        <v>234504</v>
      </c>
      <c r="J567" s="39">
        <f t="shared" si="10"/>
        <v>2345040</v>
      </c>
      <c r="K567" s="358"/>
    </row>
    <row r="568" spans="1:11" ht="27">
      <c r="A568" s="38">
        <f t="shared" si="11"/>
        <v>148</v>
      </c>
      <c r="B568" s="49">
        <v>64221</v>
      </c>
      <c r="C568" s="89" t="s">
        <v>1254</v>
      </c>
      <c r="D568" s="403" t="s">
        <v>304</v>
      </c>
      <c r="E568" s="49">
        <v>0</v>
      </c>
      <c r="F568" s="49">
        <v>10</v>
      </c>
      <c r="G568" s="49">
        <v>10</v>
      </c>
      <c r="H568" s="49">
        <v>78110000</v>
      </c>
      <c r="I568" s="39">
        <v>234504</v>
      </c>
      <c r="J568" s="39">
        <f t="shared" si="10"/>
        <v>2345040</v>
      </c>
      <c r="K568" s="358"/>
    </row>
    <row r="569" spans="1:11" ht="27">
      <c r="A569" s="38">
        <f t="shared" si="11"/>
        <v>149</v>
      </c>
      <c r="B569" s="49">
        <v>64221</v>
      </c>
      <c r="C569" s="89" t="s">
        <v>1255</v>
      </c>
      <c r="D569" s="403" t="s">
        <v>304</v>
      </c>
      <c r="E569" s="49">
        <v>0</v>
      </c>
      <c r="F569" s="49">
        <v>10</v>
      </c>
      <c r="G569" s="49">
        <v>10</v>
      </c>
      <c r="H569" s="49">
        <v>78110000</v>
      </c>
      <c r="I569" s="39">
        <v>234504</v>
      </c>
      <c r="J569" s="39">
        <f t="shared" si="10"/>
        <v>2345040</v>
      </c>
      <c r="K569" s="358"/>
    </row>
    <row r="570" spans="1:11" ht="27">
      <c r="A570" s="38">
        <f t="shared" si="11"/>
        <v>150</v>
      </c>
      <c r="B570" s="49">
        <v>64221</v>
      </c>
      <c r="C570" s="89" t="s">
        <v>1256</v>
      </c>
      <c r="D570" s="403" t="s">
        <v>304</v>
      </c>
      <c r="E570" s="49">
        <v>0</v>
      </c>
      <c r="F570" s="49">
        <v>10</v>
      </c>
      <c r="G570" s="49">
        <v>10</v>
      </c>
      <c r="H570" s="49">
        <v>78110000</v>
      </c>
      <c r="I570" s="39">
        <v>234504</v>
      </c>
      <c r="J570" s="39">
        <f t="shared" si="10"/>
        <v>2345040</v>
      </c>
      <c r="K570" s="358"/>
    </row>
    <row r="571" spans="1:11" ht="27">
      <c r="A571" s="38">
        <f t="shared" si="11"/>
        <v>151</v>
      </c>
      <c r="B571" s="49">
        <v>64221</v>
      </c>
      <c r="C571" s="89" t="s">
        <v>1257</v>
      </c>
      <c r="D571" s="403" t="s">
        <v>304</v>
      </c>
      <c r="E571" s="49">
        <v>0</v>
      </c>
      <c r="F571" s="49">
        <v>20</v>
      </c>
      <c r="G571" s="49">
        <v>20</v>
      </c>
      <c r="H571" s="49">
        <v>78110000</v>
      </c>
      <c r="I571" s="39">
        <v>234504</v>
      </c>
      <c r="J571" s="39">
        <f t="shared" si="10"/>
        <v>4690080</v>
      </c>
      <c r="K571" s="358"/>
    </row>
    <row r="572" spans="1:11" ht="27">
      <c r="A572" s="38">
        <f t="shared" si="11"/>
        <v>152</v>
      </c>
      <c r="B572" s="49">
        <v>64221</v>
      </c>
      <c r="C572" s="89" t="s">
        <v>1258</v>
      </c>
      <c r="D572" s="403" t="s">
        <v>304</v>
      </c>
      <c r="E572" s="49">
        <v>0</v>
      </c>
      <c r="F572" s="49">
        <v>10</v>
      </c>
      <c r="G572" s="49">
        <v>10</v>
      </c>
      <c r="H572" s="49">
        <v>78110000</v>
      </c>
      <c r="I572" s="39">
        <v>234504</v>
      </c>
      <c r="J572" s="39">
        <f t="shared" si="10"/>
        <v>2345040</v>
      </c>
      <c r="K572" s="358"/>
    </row>
    <row r="573" spans="1:11" ht="23.25" customHeight="1">
      <c r="A573" s="38">
        <f t="shared" si="11"/>
        <v>153</v>
      </c>
      <c r="B573" s="49">
        <v>64221</v>
      </c>
      <c r="C573" s="89" t="s">
        <v>1259</v>
      </c>
      <c r="D573" s="403" t="s">
        <v>304</v>
      </c>
      <c r="E573" s="49">
        <v>0</v>
      </c>
      <c r="F573" s="49">
        <v>10</v>
      </c>
      <c r="G573" s="49">
        <v>10</v>
      </c>
      <c r="H573" s="49">
        <v>78110000</v>
      </c>
      <c r="I573" s="39">
        <v>234504</v>
      </c>
      <c r="J573" s="39">
        <f t="shared" si="10"/>
        <v>2345040</v>
      </c>
      <c r="K573" s="358"/>
    </row>
    <row r="574" spans="1:11" ht="27">
      <c r="A574" s="38">
        <f t="shared" si="11"/>
        <v>154</v>
      </c>
      <c r="B574" s="49">
        <v>64221</v>
      </c>
      <c r="C574" s="89" t="s">
        <v>1260</v>
      </c>
      <c r="D574" s="403" t="s">
        <v>304</v>
      </c>
      <c r="E574" s="49">
        <v>0</v>
      </c>
      <c r="F574" s="49">
        <v>10</v>
      </c>
      <c r="G574" s="49">
        <v>10</v>
      </c>
      <c r="H574" s="49">
        <v>78110000</v>
      </c>
      <c r="I574" s="39">
        <v>234504</v>
      </c>
      <c r="J574" s="39">
        <f t="shared" si="10"/>
        <v>2345040</v>
      </c>
      <c r="K574" s="358"/>
    </row>
    <row r="575" spans="1:11" ht="27">
      <c r="A575" s="38">
        <f t="shared" si="11"/>
        <v>155</v>
      </c>
      <c r="B575" s="49">
        <v>64221</v>
      </c>
      <c r="C575" s="89" t="s">
        <v>1261</v>
      </c>
      <c r="D575" s="403" t="s">
        <v>304</v>
      </c>
      <c r="E575" s="49">
        <v>0</v>
      </c>
      <c r="F575" s="49">
        <v>10</v>
      </c>
      <c r="G575" s="49">
        <v>10</v>
      </c>
      <c r="H575" s="49">
        <v>78110000</v>
      </c>
      <c r="I575" s="39">
        <v>234504</v>
      </c>
      <c r="J575" s="39">
        <f t="shared" si="10"/>
        <v>2345040</v>
      </c>
      <c r="K575" s="358"/>
    </row>
    <row r="576" spans="1:11" ht="27">
      <c r="A576" s="38">
        <f t="shared" si="11"/>
        <v>156</v>
      </c>
      <c r="B576" s="49">
        <v>64221</v>
      </c>
      <c r="C576" s="89" t="s">
        <v>1262</v>
      </c>
      <c r="D576" s="403" t="s">
        <v>304</v>
      </c>
      <c r="E576" s="49">
        <v>0</v>
      </c>
      <c r="F576" s="49">
        <v>10</v>
      </c>
      <c r="G576" s="49">
        <v>10</v>
      </c>
      <c r="H576" s="49">
        <v>78110000</v>
      </c>
      <c r="I576" s="39">
        <v>234504</v>
      </c>
      <c r="J576" s="39">
        <f t="shared" si="10"/>
        <v>2345040</v>
      </c>
      <c r="K576" s="358"/>
    </row>
    <row r="577" spans="1:11" ht="27">
      <c r="A577" s="38">
        <f t="shared" si="11"/>
        <v>157</v>
      </c>
      <c r="B577" s="49">
        <v>64221</v>
      </c>
      <c r="C577" s="89" t="s">
        <v>1263</v>
      </c>
      <c r="D577" s="403" t="s">
        <v>304</v>
      </c>
      <c r="E577" s="49">
        <v>0</v>
      </c>
      <c r="F577" s="49">
        <v>10</v>
      </c>
      <c r="G577" s="49">
        <v>10</v>
      </c>
      <c r="H577" s="49">
        <v>78110000</v>
      </c>
      <c r="I577" s="39">
        <v>234504</v>
      </c>
      <c r="J577" s="39">
        <f t="shared" si="10"/>
        <v>2345040</v>
      </c>
      <c r="K577" s="358"/>
    </row>
    <row r="578" spans="1:11" ht="27">
      <c r="A578" s="38">
        <f t="shared" si="11"/>
        <v>158</v>
      </c>
      <c r="B578" s="49">
        <v>64221</v>
      </c>
      <c r="C578" s="89" t="s">
        <v>1264</v>
      </c>
      <c r="D578" s="403" t="s">
        <v>304</v>
      </c>
      <c r="E578" s="49">
        <v>0</v>
      </c>
      <c r="F578" s="49">
        <v>10</v>
      </c>
      <c r="G578" s="49">
        <v>10</v>
      </c>
      <c r="H578" s="49">
        <v>78110000</v>
      </c>
      <c r="I578" s="39">
        <v>234504</v>
      </c>
      <c r="J578" s="39">
        <f t="shared" si="10"/>
        <v>2345040</v>
      </c>
      <c r="K578" s="358"/>
    </row>
    <row r="579" spans="1:11" ht="27">
      <c r="A579" s="38">
        <f t="shared" si="11"/>
        <v>159</v>
      </c>
      <c r="B579" s="49">
        <v>64221</v>
      </c>
      <c r="C579" s="89" t="s">
        <v>1265</v>
      </c>
      <c r="D579" s="403" t="s">
        <v>304</v>
      </c>
      <c r="E579" s="49">
        <v>0</v>
      </c>
      <c r="F579" s="49">
        <v>10</v>
      </c>
      <c r="G579" s="49">
        <v>10</v>
      </c>
      <c r="H579" s="49">
        <v>78110000</v>
      </c>
      <c r="I579" s="39">
        <v>234504</v>
      </c>
      <c r="J579" s="39">
        <f t="shared" si="10"/>
        <v>2345040</v>
      </c>
      <c r="K579" s="358"/>
    </row>
    <row r="580" spans="1:11" ht="27">
      <c r="A580" s="38">
        <f t="shared" si="11"/>
        <v>160</v>
      </c>
      <c r="B580" s="49">
        <v>64221</v>
      </c>
      <c r="C580" s="89" t="s">
        <v>1266</v>
      </c>
      <c r="D580" s="403" t="s">
        <v>304</v>
      </c>
      <c r="E580" s="49">
        <v>0</v>
      </c>
      <c r="F580" s="49">
        <v>10</v>
      </c>
      <c r="G580" s="49">
        <v>10</v>
      </c>
      <c r="H580" s="49">
        <v>78110000</v>
      </c>
      <c r="I580" s="39">
        <v>234504</v>
      </c>
      <c r="J580" s="39">
        <f t="shared" si="10"/>
        <v>2345040</v>
      </c>
      <c r="K580" s="358"/>
    </row>
    <row r="581" spans="1:11" ht="27">
      <c r="A581" s="38">
        <f t="shared" si="11"/>
        <v>161</v>
      </c>
      <c r="B581" s="49">
        <v>64221</v>
      </c>
      <c r="C581" s="89" t="s">
        <v>1267</v>
      </c>
      <c r="D581" s="403" t="s">
        <v>304</v>
      </c>
      <c r="E581" s="49">
        <v>0</v>
      </c>
      <c r="F581" s="49">
        <v>10</v>
      </c>
      <c r="G581" s="49">
        <v>10</v>
      </c>
      <c r="H581" s="49">
        <v>78110000</v>
      </c>
      <c r="I581" s="39">
        <v>234504</v>
      </c>
      <c r="J581" s="39">
        <f t="shared" si="10"/>
        <v>2345040</v>
      </c>
      <c r="K581" s="358"/>
    </row>
    <row r="582" spans="1:11" ht="27">
      <c r="A582" s="38">
        <f t="shared" si="11"/>
        <v>162</v>
      </c>
      <c r="B582" s="49">
        <v>64221</v>
      </c>
      <c r="C582" s="89" t="s">
        <v>1268</v>
      </c>
      <c r="D582" s="403" t="s">
        <v>304</v>
      </c>
      <c r="E582" s="49">
        <v>0</v>
      </c>
      <c r="F582" s="49">
        <v>30</v>
      </c>
      <c r="G582" s="49">
        <v>30</v>
      </c>
      <c r="H582" s="49">
        <v>78110000</v>
      </c>
      <c r="I582" s="39">
        <v>234504</v>
      </c>
      <c r="J582" s="39">
        <f t="shared" si="10"/>
        <v>7035120</v>
      </c>
      <c r="K582" s="358"/>
    </row>
    <row r="583" spans="1:11" ht="27">
      <c r="A583" s="38">
        <f t="shared" si="11"/>
        <v>163</v>
      </c>
      <c r="B583" s="49">
        <v>64221</v>
      </c>
      <c r="C583" s="89" t="s">
        <v>1269</v>
      </c>
      <c r="D583" s="403" t="s">
        <v>304</v>
      </c>
      <c r="E583" s="49">
        <v>0</v>
      </c>
      <c r="F583" s="49">
        <v>20</v>
      </c>
      <c r="G583" s="49">
        <v>20</v>
      </c>
      <c r="H583" s="49">
        <v>78110000</v>
      </c>
      <c r="I583" s="39">
        <v>234504</v>
      </c>
      <c r="J583" s="39">
        <f t="shared" si="10"/>
        <v>4690080</v>
      </c>
      <c r="K583" s="358"/>
    </row>
    <row r="584" spans="1:11" ht="27">
      <c r="A584" s="38">
        <f t="shared" si="11"/>
        <v>164</v>
      </c>
      <c r="B584" s="49">
        <v>64221</v>
      </c>
      <c r="C584" s="89" t="s">
        <v>1270</v>
      </c>
      <c r="D584" s="403" t="s">
        <v>304</v>
      </c>
      <c r="E584" s="49">
        <v>0</v>
      </c>
      <c r="F584" s="49">
        <v>20</v>
      </c>
      <c r="G584" s="49">
        <v>20</v>
      </c>
      <c r="H584" s="49">
        <v>78110000</v>
      </c>
      <c r="I584" s="39">
        <v>234504</v>
      </c>
      <c r="J584" s="39">
        <f t="shared" si="10"/>
        <v>4690080</v>
      </c>
      <c r="K584" s="358"/>
    </row>
    <row r="585" spans="1:11" ht="27">
      <c r="A585" s="38">
        <f t="shared" si="11"/>
        <v>165</v>
      </c>
      <c r="B585" s="49">
        <v>64221</v>
      </c>
      <c r="C585" s="89" t="s">
        <v>1271</v>
      </c>
      <c r="D585" s="403" t="s">
        <v>304</v>
      </c>
      <c r="E585" s="49">
        <v>0</v>
      </c>
      <c r="F585" s="49">
        <v>10</v>
      </c>
      <c r="G585" s="49">
        <v>10</v>
      </c>
      <c r="H585" s="49">
        <v>78110000</v>
      </c>
      <c r="I585" s="39">
        <v>234504</v>
      </c>
      <c r="J585" s="39">
        <f t="shared" si="10"/>
        <v>2345040</v>
      </c>
      <c r="K585" s="358"/>
    </row>
    <row r="586" spans="1:11" ht="27">
      <c r="A586" s="38">
        <f t="shared" si="11"/>
        <v>166</v>
      </c>
      <c r="B586" s="49">
        <v>64221</v>
      </c>
      <c r="C586" s="89" t="s">
        <v>1272</v>
      </c>
      <c r="D586" s="403" t="s">
        <v>304</v>
      </c>
      <c r="E586" s="49">
        <v>0</v>
      </c>
      <c r="F586" s="49">
        <v>20</v>
      </c>
      <c r="G586" s="49">
        <v>20</v>
      </c>
      <c r="H586" s="49">
        <v>78110000</v>
      </c>
      <c r="I586" s="39">
        <v>234504</v>
      </c>
      <c r="J586" s="39">
        <f t="shared" si="10"/>
        <v>4690080</v>
      </c>
      <c r="K586" s="358"/>
    </row>
    <row r="587" spans="1:11" ht="27">
      <c r="A587" s="38">
        <f t="shared" si="11"/>
        <v>167</v>
      </c>
      <c r="B587" s="49">
        <v>64221</v>
      </c>
      <c r="C587" s="89" t="s">
        <v>1119</v>
      </c>
      <c r="D587" s="403" t="s">
        <v>304</v>
      </c>
      <c r="E587" s="49">
        <v>0</v>
      </c>
      <c r="F587" s="49">
        <v>10</v>
      </c>
      <c r="G587" s="49">
        <v>10</v>
      </c>
      <c r="H587" s="49">
        <v>78110000</v>
      </c>
      <c r="I587" s="39">
        <v>234504</v>
      </c>
      <c r="J587" s="39">
        <f t="shared" si="10"/>
        <v>2345040</v>
      </c>
      <c r="K587" s="358"/>
    </row>
    <row r="588" spans="1:11" ht="27">
      <c r="A588" s="38">
        <f t="shared" si="11"/>
        <v>168</v>
      </c>
      <c r="B588" s="49">
        <v>64221</v>
      </c>
      <c r="C588" s="89" t="s">
        <v>1273</v>
      </c>
      <c r="D588" s="403" t="s">
        <v>304</v>
      </c>
      <c r="E588" s="49">
        <v>0</v>
      </c>
      <c r="F588" s="49">
        <v>20</v>
      </c>
      <c r="G588" s="49">
        <v>20</v>
      </c>
      <c r="H588" s="49">
        <v>78110000</v>
      </c>
      <c r="I588" s="39">
        <v>234504</v>
      </c>
      <c r="J588" s="39">
        <f t="shared" si="10"/>
        <v>4690080</v>
      </c>
      <c r="K588" s="358"/>
    </row>
    <row r="589" spans="1:11" ht="27">
      <c r="A589" s="38">
        <f t="shared" si="11"/>
        <v>169</v>
      </c>
      <c r="B589" s="49">
        <v>64221</v>
      </c>
      <c r="C589" s="89" t="s">
        <v>1274</v>
      </c>
      <c r="D589" s="403" t="s">
        <v>304</v>
      </c>
      <c r="E589" s="49">
        <v>0</v>
      </c>
      <c r="F589" s="49">
        <v>20</v>
      </c>
      <c r="G589" s="49">
        <v>20</v>
      </c>
      <c r="H589" s="49">
        <v>78110000</v>
      </c>
      <c r="I589" s="39">
        <v>234504</v>
      </c>
      <c r="J589" s="39">
        <f t="shared" si="10"/>
        <v>4690080</v>
      </c>
      <c r="K589" s="358"/>
    </row>
    <row r="590" spans="1:11" ht="27">
      <c r="A590" s="38">
        <f t="shared" si="11"/>
        <v>170</v>
      </c>
      <c r="B590" s="49">
        <v>64221</v>
      </c>
      <c r="C590" s="89" t="s">
        <v>1275</v>
      </c>
      <c r="D590" s="403" t="s">
        <v>304</v>
      </c>
      <c r="E590" s="49">
        <v>0</v>
      </c>
      <c r="F590" s="49">
        <v>10</v>
      </c>
      <c r="G590" s="49">
        <v>10</v>
      </c>
      <c r="H590" s="49">
        <v>78110000</v>
      </c>
      <c r="I590" s="39">
        <v>234504</v>
      </c>
      <c r="J590" s="39">
        <f t="shared" si="10"/>
        <v>2345040</v>
      </c>
      <c r="K590" s="358"/>
    </row>
    <row r="591" spans="1:11" ht="27">
      <c r="A591" s="38">
        <f t="shared" si="11"/>
        <v>171</v>
      </c>
      <c r="B591" s="49">
        <v>64221</v>
      </c>
      <c r="C591" s="89" t="s">
        <v>1276</v>
      </c>
      <c r="D591" s="403" t="s">
        <v>304</v>
      </c>
      <c r="E591" s="49">
        <v>0</v>
      </c>
      <c r="F591" s="49">
        <v>10</v>
      </c>
      <c r="G591" s="49">
        <v>10</v>
      </c>
      <c r="H591" s="49">
        <v>78110000</v>
      </c>
      <c r="I591" s="39">
        <v>234504</v>
      </c>
      <c r="J591" s="39">
        <f t="shared" si="10"/>
        <v>2345040</v>
      </c>
      <c r="K591" s="358"/>
    </row>
    <row r="592" spans="1:11" ht="22.5" customHeight="1">
      <c r="A592" s="38">
        <f t="shared" si="11"/>
        <v>172</v>
      </c>
      <c r="B592" s="49">
        <v>64221</v>
      </c>
      <c r="C592" s="89" t="s">
        <v>1277</v>
      </c>
      <c r="D592" s="403" t="s">
        <v>304</v>
      </c>
      <c r="E592" s="49">
        <v>0</v>
      </c>
      <c r="F592" s="49">
        <v>20</v>
      </c>
      <c r="G592" s="49">
        <v>20</v>
      </c>
      <c r="H592" s="49">
        <v>78110000</v>
      </c>
      <c r="I592" s="39">
        <v>234504</v>
      </c>
      <c r="J592" s="39">
        <f t="shared" si="10"/>
        <v>4690080</v>
      </c>
      <c r="K592" s="358"/>
    </row>
    <row r="593" spans="1:11" ht="27">
      <c r="A593" s="38">
        <f t="shared" si="11"/>
        <v>173</v>
      </c>
      <c r="B593" s="49">
        <v>64221</v>
      </c>
      <c r="C593" s="89" t="s">
        <v>1278</v>
      </c>
      <c r="D593" s="403" t="s">
        <v>304</v>
      </c>
      <c r="E593" s="49">
        <v>0</v>
      </c>
      <c r="F593" s="49">
        <v>20</v>
      </c>
      <c r="G593" s="49">
        <v>20</v>
      </c>
      <c r="H593" s="49">
        <v>78110000</v>
      </c>
      <c r="I593" s="39">
        <v>234504</v>
      </c>
      <c r="J593" s="39">
        <f t="shared" si="10"/>
        <v>4690080</v>
      </c>
      <c r="K593" s="358"/>
    </row>
    <row r="594" spans="1:11" ht="27">
      <c r="A594" s="38">
        <f t="shared" si="11"/>
        <v>174</v>
      </c>
      <c r="B594" s="49">
        <v>64221</v>
      </c>
      <c r="C594" s="89" t="s">
        <v>1279</v>
      </c>
      <c r="D594" s="403" t="s">
        <v>304</v>
      </c>
      <c r="E594" s="49">
        <v>0</v>
      </c>
      <c r="F594" s="49">
        <v>10</v>
      </c>
      <c r="G594" s="49">
        <v>10</v>
      </c>
      <c r="H594" s="49">
        <v>78110000</v>
      </c>
      <c r="I594" s="39">
        <v>234504</v>
      </c>
      <c r="J594" s="39">
        <f t="shared" si="10"/>
        <v>2345040</v>
      </c>
      <c r="K594" s="358"/>
    </row>
    <row r="595" spans="1:11" ht="27">
      <c r="A595" s="38">
        <f t="shared" si="11"/>
        <v>175</v>
      </c>
      <c r="B595" s="49">
        <v>64221</v>
      </c>
      <c r="C595" s="89" t="s">
        <v>1280</v>
      </c>
      <c r="D595" s="403" t="s">
        <v>304</v>
      </c>
      <c r="E595" s="49">
        <v>0</v>
      </c>
      <c r="F595" s="49">
        <v>20</v>
      </c>
      <c r="G595" s="49">
        <v>20</v>
      </c>
      <c r="H595" s="49">
        <v>78110000</v>
      </c>
      <c r="I595" s="39">
        <v>234504</v>
      </c>
      <c r="J595" s="39">
        <f t="shared" si="10"/>
        <v>4690080</v>
      </c>
      <c r="K595" s="358"/>
    </row>
    <row r="596" spans="1:11" ht="27">
      <c r="A596" s="38">
        <f t="shared" si="11"/>
        <v>176</v>
      </c>
      <c r="B596" s="49">
        <v>64221</v>
      </c>
      <c r="C596" s="89" t="s">
        <v>1281</v>
      </c>
      <c r="D596" s="403" t="s">
        <v>304</v>
      </c>
      <c r="E596" s="49">
        <v>0</v>
      </c>
      <c r="F596" s="49">
        <v>20</v>
      </c>
      <c r="G596" s="49">
        <v>20</v>
      </c>
      <c r="H596" s="49">
        <v>78110000</v>
      </c>
      <c r="I596" s="39">
        <v>234504</v>
      </c>
      <c r="J596" s="39">
        <f t="shared" si="10"/>
        <v>4690080</v>
      </c>
      <c r="K596" s="358"/>
    </row>
    <row r="597" spans="1:11" ht="27">
      <c r="A597" s="38">
        <f t="shared" si="11"/>
        <v>177</v>
      </c>
      <c r="B597" s="49">
        <v>64221</v>
      </c>
      <c r="C597" s="89" t="s">
        <v>1282</v>
      </c>
      <c r="D597" s="403" t="s">
        <v>304</v>
      </c>
      <c r="E597" s="49">
        <v>0</v>
      </c>
      <c r="F597" s="49">
        <v>10</v>
      </c>
      <c r="G597" s="49">
        <v>10</v>
      </c>
      <c r="H597" s="49">
        <v>78110000</v>
      </c>
      <c r="I597" s="39">
        <v>234504</v>
      </c>
      <c r="J597" s="39">
        <f t="shared" si="10"/>
        <v>2345040</v>
      </c>
      <c r="K597" s="358"/>
    </row>
    <row r="598" spans="1:11" ht="27">
      <c r="A598" s="38">
        <f t="shared" si="11"/>
        <v>178</v>
      </c>
      <c r="B598" s="49">
        <v>64221</v>
      </c>
      <c r="C598" s="89" t="s">
        <v>1283</v>
      </c>
      <c r="D598" s="403" t="s">
        <v>304</v>
      </c>
      <c r="E598" s="49">
        <v>0</v>
      </c>
      <c r="F598" s="49">
        <v>10</v>
      </c>
      <c r="G598" s="49">
        <v>10</v>
      </c>
      <c r="H598" s="49">
        <v>78110000</v>
      </c>
      <c r="I598" s="39">
        <v>234504</v>
      </c>
      <c r="J598" s="39">
        <f t="shared" si="10"/>
        <v>2345040</v>
      </c>
      <c r="K598" s="358"/>
    </row>
    <row r="599" spans="1:11" ht="27">
      <c r="A599" s="38">
        <f t="shared" si="11"/>
        <v>179</v>
      </c>
      <c r="B599" s="49">
        <v>64221</v>
      </c>
      <c r="C599" s="89" t="s">
        <v>1284</v>
      </c>
      <c r="D599" s="403" t="s">
        <v>304</v>
      </c>
      <c r="E599" s="49">
        <v>0</v>
      </c>
      <c r="F599" s="49">
        <v>10</v>
      </c>
      <c r="G599" s="49">
        <v>10</v>
      </c>
      <c r="H599" s="49">
        <v>78110000</v>
      </c>
      <c r="I599" s="39">
        <v>234504</v>
      </c>
      <c r="J599" s="39">
        <f t="shared" si="10"/>
        <v>2345040</v>
      </c>
      <c r="K599" s="358"/>
    </row>
    <row r="600" spans="1:11" ht="27">
      <c r="A600" s="38">
        <f t="shared" si="11"/>
        <v>180</v>
      </c>
      <c r="B600" s="49">
        <v>64221</v>
      </c>
      <c r="C600" s="89" t="s">
        <v>1285</v>
      </c>
      <c r="D600" s="403" t="s">
        <v>304</v>
      </c>
      <c r="E600" s="49">
        <v>0</v>
      </c>
      <c r="F600" s="49">
        <v>10</v>
      </c>
      <c r="G600" s="49">
        <v>10</v>
      </c>
      <c r="H600" s="49">
        <v>78110000</v>
      </c>
      <c r="I600" s="39">
        <v>234504</v>
      </c>
      <c r="J600" s="39">
        <f t="shared" si="10"/>
        <v>2345040</v>
      </c>
      <c r="K600" s="358"/>
    </row>
    <row r="601" spans="1:11" ht="27">
      <c r="A601" s="38">
        <f t="shared" si="11"/>
        <v>181</v>
      </c>
      <c r="B601" s="49">
        <v>64221</v>
      </c>
      <c r="C601" s="89" t="s">
        <v>1286</v>
      </c>
      <c r="D601" s="403" t="s">
        <v>304</v>
      </c>
      <c r="E601" s="49">
        <v>0</v>
      </c>
      <c r="F601" s="49">
        <v>10</v>
      </c>
      <c r="G601" s="49">
        <v>10</v>
      </c>
      <c r="H601" s="49">
        <v>78110000</v>
      </c>
      <c r="I601" s="39">
        <v>234504</v>
      </c>
      <c r="J601" s="39">
        <f t="shared" si="10"/>
        <v>2345040</v>
      </c>
      <c r="K601" s="358"/>
    </row>
    <row r="602" spans="1:11" ht="27">
      <c r="A602" s="38">
        <f t="shared" si="11"/>
        <v>182</v>
      </c>
      <c r="B602" s="49">
        <v>64221</v>
      </c>
      <c r="C602" s="89" t="s">
        <v>1287</v>
      </c>
      <c r="D602" s="403" t="s">
        <v>304</v>
      </c>
      <c r="E602" s="49">
        <v>0</v>
      </c>
      <c r="F602" s="49">
        <v>10</v>
      </c>
      <c r="G602" s="49">
        <v>10</v>
      </c>
      <c r="H602" s="49">
        <v>78110000</v>
      </c>
      <c r="I602" s="39">
        <v>234504</v>
      </c>
      <c r="J602" s="39">
        <f t="shared" si="10"/>
        <v>2345040</v>
      </c>
      <c r="K602" s="358"/>
    </row>
    <row r="603" spans="1:11" ht="27">
      <c r="A603" s="38">
        <f t="shared" si="11"/>
        <v>183</v>
      </c>
      <c r="B603" s="49">
        <v>64221</v>
      </c>
      <c r="C603" s="89" t="s">
        <v>1288</v>
      </c>
      <c r="D603" s="403" t="s">
        <v>304</v>
      </c>
      <c r="E603" s="49">
        <v>0</v>
      </c>
      <c r="F603" s="49">
        <v>10</v>
      </c>
      <c r="G603" s="49">
        <v>10</v>
      </c>
      <c r="H603" s="49">
        <v>78110000</v>
      </c>
      <c r="I603" s="39">
        <v>234504</v>
      </c>
      <c r="J603" s="39">
        <f t="shared" si="10"/>
        <v>2345040</v>
      </c>
      <c r="K603" s="358"/>
    </row>
    <row r="604" spans="1:11" ht="27">
      <c r="A604" s="38">
        <f t="shared" si="11"/>
        <v>184</v>
      </c>
      <c r="B604" s="49">
        <v>64221</v>
      </c>
      <c r="C604" s="89" t="s">
        <v>1289</v>
      </c>
      <c r="D604" s="403" t="s">
        <v>304</v>
      </c>
      <c r="E604" s="49">
        <v>0</v>
      </c>
      <c r="F604" s="49">
        <v>10</v>
      </c>
      <c r="G604" s="49">
        <v>10</v>
      </c>
      <c r="H604" s="49">
        <v>78110000</v>
      </c>
      <c r="I604" s="39">
        <v>234504</v>
      </c>
      <c r="J604" s="39">
        <f t="shared" si="10"/>
        <v>2345040</v>
      </c>
      <c r="K604" s="358"/>
    </row>
    <row r="605" spans="1:11" ht="27">
      <c r="A605" s="38">
        <f t="shared" si="11"/>
        <v>185</v>
      </c>
      <c r="B605" s="49">
        <v>64221</v>
      </c>
      <c r="C605" s="89" t="s">
        <v>1290</v>
      </c>
      <c r="D605" s="403" t="s">
        <v>304</v>
      </c>
      <c r="E605" s="49">
        <v>0</v>
      </c>
      <c r="F605" s="49">
        <v>10</v>
      </c>
      <c r="G605" s="49">
        <v>10</v>
      </c>
      <c r="H605" s="49">
        <v>78110000</v>
      </c>
      <c r="I605" s="39">
        <v>234504</v>
      </c>
      <c r="J605" s="39">
        <f t="shared" si="10"/>
        <v>2345040</v>
      </c>
      <c r="K605" s="358"/>
    </row>
    <row r="606" spans="1:11" ht="40.5">
      <c r="A606" s="38">
        <f t="shared" si="11"/>
        <v>186</v>
      </c>
      <c r="B606" s="49">
        <v>64221</v>
      </c>
      <c r="C606" s="89" t="s">
        <v>1291</v>
      </c>
      <c r="D606" s="403" t="s">
        <v>304</v>
      </c>
      <c r="E606" s="49">
        <v>0</v>
      </c>
      <c r="F606" s="49">
        <v>10</v>
      </c>
      <c r="G606" s="49">
        <v>10</v>
      </c>
      <c r="H606" s="49">
        <v>78110000</v>
      </c>
      <c r="I606" s="39">
        <v>234504</v>
      </c>
      <c r="J606" s="39">
        <f t="shared" si="10"/>
        <v>2345040</v>
      </c>
      <c r="K606" s="358"/>
    </row>
    <row r="607" spans="1:11" ht="27">
      <c r="A607" s="38">
        <f t="shared" si="11"/>
        <v>187</v>
      </c>
      <c r="B607" s="49">
        <v>64221</v>
      </c>
      <c r="C607" s="89" t="s">
        <v>1292</v>
      </c>
      <c r="D607" s="403" t="s">
        <v>304</v>
      </c>
      <c r="E607" s="49">
        <v>0</v>
      </c>
      <c r="F607" s="49">
        <v>10</v>
      </c>
      <c r="G607" s="49">
        <v>10</v>
      </c>
      <c r="H607" s="49">
        <v>78110000</v>
      </c>
      <c r="I607" s="39">
        <v>234504</v>
      </c>
      <c r="J607" s="39">
        <f t="shared" si="10"/>
        <v>2345040</v>
      </c>
      <c r="K607" s="358"/>
    </row>
    <row r="608" spans="1:11" ht="27">
      <c r="A608" s="38">
        <f t="shared" si="11"/>
        <v>188</v>
      </c>
      <c r="B608" s="49">
        <v>64221</v>
      </c>
      <c r="C608" s="89" t="s">
        <v>1293</v>
      </c>
      <c r="D608" s="403" t="s">
        <v>304</v>
      </c>
      <c r="E608" s="49">
        <v>0</v>
      </c>
      <c r="F608" s="49">
        <v>10</v>
      </c>
      <c r="G608" s="49">
        <v>10</v>
      </c>
      <c r="H608" s="49">
        <v>78110000</v>
      </c>
      <c r="I608" s="39">
        <v>234504</v>
      </c>
      <c r="J608" s="39">
        <f t="shared" si="10"/>
        <v>2345040</v>
      </c>
      <c r="K608" s="358"/>
    </row>
    <row r="609" spans="1:11" ht="27">
      <c r="A609" s="38">
        <f t="shared" si="11"/>
        <v>189</v>
      </c>
      <c r="B609" s="49">
        <v>64221</v>
      </c>
      <c r="C609" s="89" t="s">
        <v>1294</v>
      </c>
      <c r="D609" s="403" t="s">
        <v>304</v>
      </c>
      <c r="E609" s="49">
        <v>0</v>
      </c>
      <c r="F609" s="49">
        <v>10</v>
      </c>
      <c r="G609" s="49">
        <v>10</v>
      </c>
      <c r="H609" s="49">
        <v>78110000</v>
      </c>
      <c r="I609" s="39">
        <v>234504</v>
      </c>
      <c r="J609" s="39">
        <f t="shared" si="10"/>
        <v>2345040</v>
      </c>
      <c r="K609" s="358"/>
    </row>
    <row r="610" spans="1:11" ht="27">
      <c r="A610" s="38">
        <f t="shared" si="11"/>
        <v>190</v>
      </c>
      <c r="B610" s="49">
        <v>64221</v>
      </c>
      <c r="C610" s="89" t="s">
        <v>1295</v>
      </c>
      <c r="D610" s="403" t="s">
        <v>304</v>
      </c>
      <c r="E610" s="49">
        <v>0</v>
      </c>
      <c r="F610" s="49">
        <v>10</v>
      </c>
      <c r="G610" s="49">
        <v>10</v>
      </c>
      <c r="H610" s="49">
        <v>78110000</v>
      </c>
      <c r="I610" s="39">
        <v>234504</v>
      </c>
      <c r="J610" s="39">
        <f t="shared" si="10"/>
        <v>2345040</v>
      </c>
      <c r="K610" s="358"/>
    </row>
    <row r="611" spans="1:11" ht="27">
      <c r="A611" s="38">
        <f t="shared" si="11"/>
        <v>191</v>
      </c>
      <c r="B611" s="49">
        <v>64221</v>
      </c>
      <c r="C611" s="89" t="s">
        <v>1296</v>
      </c>
      <c r="D611" s="403" t="s">
        <v>304</v>
      </c>
      <c r="E611" s="49">
        <v>0</v>
      </c>
      <c r="F611" s="49">
        <v>10</v>
      </c>
      <c r="G611" s="49">
        <v>10</v>
      </c>
      <c r="H611" s="49">
        <v>78110000</v>
      </c>
      <c r="I611" s="39">
        <v>234504</v>
      </c>
      <c r="J611" s="39">
        <f t="shared" si="10"/>
        <v>2345040</v>
      </c>
      <c r="K611" s="358"/>
    </row>
    <row r="612" spans="1:11" ht="27">
      <c r="A612" s="38">
        <f t="shared" si="11"/>
        <v>192</v>
      </c>
      <c r="B612" s="49">
        <v>64221</v>
      </c>
      <c r="C612" s="89" t="s">
        <v>1297</v>
      </c>
      <c r="D612" s="403" t="s">
        <v>304</v>
      </c>
      <c r="E612" s="49">
        <v>0</v>
      </c>
      <c r="F612" s="49">
        <v>10</v>
      </c>
      <c r="G612" s="49">
        <v>10</v>
      </c>
      <c r="H612" s="49">
        <v>78110000</v>
      </c>
      <c r="I612" s="39">
        <v>234504</v>
      </c>
      <c r="J612" s="39">
        <f t="shared" si="10"/>
        <v>2345040</v>
      </c>
      <c r="K612" s="358"/>
    </row>
    <row r="613" spans="1:11" ht="27">
      <c r="A613" s="38">
        <f t="shared" si="11"/>
        <v>193</v>
      </c>
      <c r="B613" s="49">
        <v>64221</v>
      </c>
      <c r="C613" s="89" t="s">
        <v>1298</v>
      </c>
      <c r="D613" s="403" t="s">
        <v>304</v>
      </c>
      <c r="E613" s="49">
        <v>0</v>
      </c>
      <c r="F613" s="49">
        <v>10</v>
      </c>
      <c r="G613" s="49">
        <v>10</v>
      </c>
      <c r="H613" s="49">
        <v>78110000</v>
      </c>
      <c r="I613" s="39">
        <v>234504</v>
      </c>
      <c r="J613" s="39">
        <f t="shared" si="10"/>
        <v>2345040</v>
      </c>
      <c r="K613" s="358"/>
    </row>
    <row r="614" spans="1:11" ht="27">
      <c r="A614" s="38">
        <f t="shared" si="11"/>
        <v>194</v>
      </c>
      <c r="B614" s="49">
        <v>64221</v>
      </c>
      <c r="C614" s="89" t="s">
        <v>1299</v>
      </c>
      <c r="D614" s="403" t="s">
        <v>304</v>
      </c>
      <c r="E614" s="49">
        <v>0</v>
      </c>
      <c r="F614" s="49">
        <v>10</v>
      </c>
      <c r="G614" s="49">
        <v>10</v>
      </c>
      <c r="H614" s="49">
        <v>78110000</v>
      </c>
      <c r="I614" s="39">
        <v>234504</v>
      </c>
      <c r="J614" s="39">
        <f t="shared" si="10"/>
        <v>2345040</v>
      </c>
      <c r="K614" s="358"/>
    </row>
    <row r="615" spans="1:11" ht="27">
      <c r="A615" s="38">
        <f t="shared" si="11"/>
        <v>195</v>
      </c>
      <c r="B615" s="49">
        <v>64221</v>
      </c>
      <c r="C615" s="89" t="s">
        <v>1300</v>
      </c>
      <c r="D615" s="403" t="s">
        <v>304</v>
      </c>
      <c r="E615" s="49">
        <v>0</v>
      </c>
      <c r="F615" s="49">
        <v>10</v>
      </c>
      <c r="G615" s="49">
        <v>10</v>
      </c>
      <c r="H615" s="49">
        <v>78110000</v>
      </c>
      <c r="I615" s="39">
        <v>234504</v>
      </c>
      <c r="J615" s="39">
        <f t="shared" si="10"/>
        <v>2345040</v>
      </c>
      <c r="K615" s="358"/>
    </row>
    <row r="616" spans="1:11" ht="40.5">
      <c r="A616" s="38">
        <f t="shared" si="11"/>
        <v>196</v>
      </c>
      <c r="B616" s="49">
        <v>64221</v>
      </c>
      <c r="C616" s="89" t="s">
        <v>1301</v>
      </c>
      <c r="D616" s="403" t="s">
        <v>304</v>
      </c>
      <c r="E616" s="49">
        <v>0</v>
      </c>
      <c r="F616" s="49">
        <v>10</v>
      </c>
      <c r="G616" s="49">
        <v>10</v>
      </c>
      <c r="H616" s="49">
        <v>78110000</v>
      </c>
      <c r="I616" s="39">
        <v>234504</v>
      </c>
      <c r="J616" s="39">
        <f t="shared" si="10"/>
        <v>2345040</v>
      </c>
      <c r="K616" s="358"/>
    </row>
    <row r="617" spans="1:11" ht="27">
      <c r="A617" s="38">
        <f t="shared" si="11"/>
        <v>197</v>
      </c>
      <c r="B617" s="49">
        <v>64221</v>
      </c>
      <c r="C617" s="89" t="s">
        <v>1302</v>
      </c>
      <c r="D617" s="403" t="s">
        <v>304</v>
      </c>
      <c r="E617" s="49">
        <v>0</v>
      </c>
      <c r="F617" s="49">
        <v>10</v>
      </c>
      <c r="G617" s="49">
        <v>10</v>
      </c>
      <c r="H617" s="49">
        <v>78110000</v>
      </c>
      <c r="I617" s="39">
        <v>234504</v>
      </c>
      <c r="J617" s="39">
        <f t="shared" si="10"/>
        <v>2345040</v>
      </c>
      <c r="K617" s="358"/>
    </row>
    <row r="618" spans="1:11" ht="27">
      <c r="A618" s="38">
        <f t="shared" si="11"/>
        <v>198</v>
      </c>
      <c r="B618" s="49">
        <v>64221</v>
      </c>
      <c r="C618" s="89" t="s">
        <v>1303</v>
      </c>
      <c r="D618" s="403" t="s">
        <v>304</v>
      </c>
      <c r="E618" s="49">
        <v>0</v>
      </c>
      <c r="F618" s="49">
        <v>10</v>
      </c>
      <c r="G618" s="49">
        <v>10</v>
      </c>
      <c r="H618" s="49">
        <v>78110000</v>
      </c>
      <c r="I618" s="39">
        <v>234504</v>
      </c>
      <c r="J618" s="39">
        <f t="shared" si="10"/>
        <v>2345040</v>
      </c>
      <c r="K618" s="358"/>
    </row>
    <row r="619" spans="1:11" ht="27">
      <c r="A619" s="38">
        <f t="shared" si="11"/>
        <v>199</v>
      </c>
      <c r="B619" s="49">
        <v>64221</v>
      </c>
      <c r="C619" s="89" t="s">
        <v>1304</v>
      </c>
      <c r="D619" s="403" t="s">
        <v>304</v>
      </c>
      <c r="E619" s="49">
        <v>0</v>
      </c>
      <c r="F619" s="49">
        <v>10</v>
      </c>
      <c r="G619" s="49">
        <v>10</v>
      </c>
      <c r="H619" s="49">
        <v>78110000</v>
      </c>
      <c r="I619" s="39">
        <v>234504</v>
      </c>
      <c r="J619" s="39">
        <f t="shared" si="10"/>
        <v>2345040</v>
      </c>
      <c r="K619" s="358"/>
    </row>
    <row r="620" spans="1:11" ht="27">
      <c r="A620" s="38">
        <f t="shared" si="11"/>
        <v>200</v>
      </c>
      <c r="B620" s="49">
        <v>64221</v>
      </c>
      <c r="C620" s="89" t="s">
        <v>1305</v>
      </c>
      <c r="D620" s="403" t="s">
        <v>304</v>
      </c>
      <c r="E620" s="49">
        <v>0</v>
      </c>
      <c r="F620" s="49">
        <v>10</v>
      </c>
      <c r="G620" s="49">
        <v>10</v>
      </c>
      <c r="H620" s="49">
        <v>78110000</v>
      </c>
      <c r="I620" s="39">
        <v>234504</v>
      </c>
      <c r="J620" s="39">
        <f t="shared" si="10"/>
        <v>2345040</v>
      </c>
      <c r="K620" s="358"/>
    </row>
    <row r="621" spans="1:11" ht="27">
      <c r="A621" s="38">
        <f t="shared" si="11"/>
        <v>201</v>
      </c>
      <c r="B621" s="49">
        <v>64221</v>
      </c>
      <c r="C621" s="89" t="s">
        <v>1306</v>
      </c>
      <c r="D621" s="403" t="s">
        <v>304</v>
      </c>
      <c r="E621" s="49">
        <v>0</v>
      </c>
      <c r="F621" s="49">
        <v>10</v>
      </c>
      <c r="G621" s="49">
        <v>10</v>
      </c>
      <c r="H621" s="49">
        <v>78110000</v>
      </c>
      <c r="I621" s="39">
        <v>234504</v>
      </c>
      <c r="J621" s="39">
        <f t="shared" si="10"/>
        <v>2345040</v>
      </c>
      <c r="K621" s="358"/>
    </row>
    <row r="622" spans="1:11" ht="27">
      <c r="A622" s="38">
        <f t="shared" si="11"/>
        <v>202</v>
      </c>
      <c r="B622" s="49">
        <v>64221</v>
      </c>
      <c r="C622" s="89" t="s">
        <v>1307</v>
      </c>
      <c r="D622" s="403" t="s">
        <v>304</v>
      </c>
      <c r="E622" s="49">
        <v>0</v>
      </c>
      <c r="F622" s="49">
        <v>10</v>
      </c>
      <c r="G622" s="49">
        <v>10</v>
      </c>
      <c r="H622" s="49">
        <v>78110000</v>
      </c>
      <c r="I622" s="39">
        <v>234504</v>
      </c>
      <c r="J622" s="39">
        <f t="shared" si="10"/>
        <v>2345040</v>
      </c>
      <c r="K622" s="358"/>
    </row>
    <row r="623" spans="1:11" ht="27">
      <c r="A623" s="38">
        <f t="shared" si="11"/>
        <v>203</v>
      </c>
      <c r="B623" s="49">
        <v>64221</v>
      </c>
      <c r="C623" s="89" t="s">
        <v>1308</v>
      </c>
      <c r="D623" s="403" t="s">
        <v>304</v>
      </c>
      <c r="E623" s="49">
        <v>0</v>
      </c>
      <c r="F623" s="49">
        <v>10</v>
      </c>
      <c r="G623" s="49">
        <v>10</v>
      </c>
      <c r="H623" s="49">
        <v>78110000</v>
      </c>
      <c r="I623" s="39">
        <v>234504</v>
      </c>
      <c r="J623" s="39">
        <f t="shared" si="10"/>
        <v>2345040</v>
      </c>
      <c r="K623" s="358"/>
    </row>
    <row r="624" spans="1:11" ht="27">
      <c r="A624" s="38">
        <f t="shared" si="11"/>
        <v>204</v>
      </c>
      <c r="B624" s="49">
        <v>64221</v>
      </c>
      <c r="C624" s="89" t="s">
        <v>1309</v>
      </c>
      <c r="D624" s="403" t="s">
        <v>304</v>
      </c>
      <c r="E624" s="49">
        <v>0</v>
      </c>
      <c r="F624" s="49">
        <v>10</v>
      </c>
      <c r="G624" s="49">
        <v>10</v>
      </c>
      <c r="H624" s="49">
        <v>78110000</v>
      </c>
      <c r="I624" s="39">
        <v>234504</v>
      </c>
      <c r="J624" s="39">
        <f t="shared" si="10"/>
        <v>2345040</v>
      </c>
      <c r="K624" s="358"/>
    </row>
    <row r="625" spans="1:11" ht="27">
      <c r="A625" s="38">
        <f t="shared" si="11"/>
        <v>205</v>
      </c>
      <c r="B625" s="49">
        <v>64221</v>
      </c>
      <c r="C625" s="89" t="s">
        <v>1310</v>
      </c>
      <c r="D625" s="403" t="s">
        <v>304</v>
      </c>
      <c r="E625" s="49">
        <v>0</v>
      </c>
      <c r="F625" s="49">
        <v>10</v>
      </c>
      <c r="G625" s="49">
        <v>10</v>
      </c>
      <c r="H625" s="49">
        <v>78110000</v>
      </c>
      <c r="I625" s="39">
        <v>234504</v>
      </c>
      <c r="J625" s="39">
        <f t="shared" si="10"/>
        <v>2345040</v>
      </c>
      <c r="K625" s="358"/>
    </row>
    <row r="626" spans="1:11" ht="27">
      <c r="A626" s="38">
        <f t="shared" si="11"/>
        <v>206</v>
      </c>
      <c r="B626" s="49">
        <v>64221</v>
      </c>
      <c r="C626" s="89" t="s">
        <v>1311</v>
      </c>
      <c r="D626" s="403" t="s">
        <v>304</v>
      </c>
      <c r="E626" s="49">
        <v>0</v>
      </c>
      <c r="F626" s="49">
        <v>10</v>
      </c>
      <c r="G626" s="49">
        <v>10</v>
      </c>
      <c r="H626" s="49">
        <v>78110000</v>
      </c>
      <c r="I626" s="39">
        <v>234504</v>
      </c>
      <c r="J626" s="39">
        <f t="shared" ref="J626:J689" si="12">I626*F626</f>
        <v>2345040</v>
      </c>
      <c r="K626" s="358"/>
    </row>
    <row r="627" spans="1:11" ht="27">
      <c r="A627" s="38">
        <f t="shared" ref="A627:A690" si="13">A626+1</f>
        <v>207</v>
      </c>
      <c r="B627" s="49">
        <v>64221</v>
      </c>
      <c r="C627" s="89" t="s">
        <v>1312</v>
      </c>
      <c r="D627" s="403" t="s">
        <v>304</v>
      </c>
      <c r="E627" s="49">
        <v>0</v>
      </c>
      <c r="F627" s="49">
        <v>10</v>
      </c>
      <c r="G627" s="49">
        <v>10</v>
      </c>
      <c r="H627" s="49">
        <v>78110000</v>
      </c>
      <c r="I627" s="39">
        <v>234504</v>
      </c>
      <c r="J627" s="39">
        <f t="shared" si="12"/>
        <v>2345040</v>
      </c>
      <c r="K627" s="358"/>
    </row>
    <row r="628" spans="1:11" ht="27">
      <c r="A628" s="38">
        <f t="shared" si="13"/>
        <v>208</v>
      </c>
      <c r="B628" s="49">
        <v>64221</v>
      </c>
      <c r="C628" s="89" t="s">
        <v>1313</v>
      </c>
      <c r="D628" s="403" t="s">
        <v>304</v>
      </c>
      <c r="E628" s="49">
        <v>0</v>
      </c>
      <c r="F628" s="49">
        <v>10</v>
      </c>
      <c r="G628" s="49">
        <v>10</v>
      </c>
      <c r="H628" s="49">
        <v>78110000</v>
      </c>
      <c r="I628" s="39">
        <v>234504</v>
      </c>
      <c r="J628" s="39">
        <f t="shared" si="12"/>
        <v>2345040</v>
      </c>
      <c r="K628" s="358"/>
    </row>
    <row r="629" spans="1:11" ht="27">
      <c r="A629" s="38">
        <f t="shared" si="13"/>
        <v>209</v>
      </c>
      <c r="B629" s="49">
        <v>64221</v>
      </c>
      <c r="C629" s="89" t="s">
        <v>1314</v>
      </c>
      <c r="D629" s="403" t="s">
        <v>304</v>
      </c>
      <c r="E629" s="49">
        <v>0</v>
      </c>
      <c r="F629" s="49">
        <v>20</v>
      </c>
      <c r="G629" s="49">
        <v>20</v>
      </c>
      <c r="H629" s="49">
        <v>78110000</v>
      </c>
      <c r="I629" s="39">
        <v>234504</v>
      </c>
      <c r="J629" s="39">
        <f t="shared" si="12"/>
        <v>4690080</v>
      </c>
      <c r="K629" s="358"/>
    </row>
    <row r="630" spans="1:11" ht="27">
      <c r="A630" s="38">
        <f t="shared" si="13"/>
        <v>210</v>
      </c>
      <c r="B630" s="49">
        <v>64221</v>
      </c>
      <c r="C630" s="89" t="s">
        <v>1315</v>
      </c>
      <c r="D630" s="403" t="s">
        <v>304</v>
      </c>
      <c r="E630" s="49">
        <v>0</v>
      </c>
      <c r="F630" s="49">
        <v>20</v>
      </c>
      <c r="G630" s="49">
        <v>20</v>
      </c>
      <c r="H630" s="49">
        <v>78110000</v>
      </c>
      <c r="I630" s="39">
        <v>234504</v>
      </c>
      <c r="J630" s="39">
        <f t="shared" si="12"/>
        <v>4690080</v>
      </c>
      <c r="K630" s="358"/>
    </row>
    <row r="631" spans="1:11" ht="27">
      <c r="A631" s="38">
        <f t="shared" si="13"/>
        <v>211</v>
      </c>
      <c r="B631" s="49">
        <v>64221</v>
      </c>
      <c r="C631" s="89" t="s">
        <v>1316</v>
      </c>
      <c r="D631" s="403" t="s">
        <v>304</v>
      </c>
      <c r="E631" s="49">
        <v>0</v>
      </c>
      <c r="F631" s="49">
        <v>20</v>
      </c>
      <c r="G631" s="49">
        <v>20</v>
      </c>
      <c r="H631" s="49">
        <v>78110000</v>
      </c>
      <c r="I631" s="39">
        <v>234504</v>
      </c>
      <c r="J631" s="39">
        <f t="shared" si="12"/>
        <v>4690080</v>
      </c>
      <c r="K631" s="358"/>
    </row>
    <row r="632" spans="1:11" ht="40.5">
      <c r="A632" s="38">
        <f t="shared" si="13"/>
        <v>212</v>
      </c>
      <c r="B632" s="49">
        <v>64221</v>
      </c>
      <c r="C632" s="89" t="s">
        <v>1317</v>
      </c>
      <c r="D632" s="403" t="s">
        <v>304</v>
      </c>
      <c r="E632" s="49">
        <v>0</v>
      </c>
      <c r="F632" s="49">
        <v>20</v>
      </c>
      <c r="G632" s="49">
        <v>20</v>
      </c>
      <c r="H632" s="49">
        <v>78110000</v>
      </c>
      <c r="I632" s="39">
        <v>234504</v>
      </c>
      <c r="J632" s="39">
        <f t="shared" si="12"/>
        <v>4690080</v>
      </c>
      <c r="K632" s="358"/>
    </row>
    <row r="633" spans="1:11" ht="27">
      <c r="A633" s="38">
        <f t="shared" si="13"/>
        <v>213</v>
      </c>
      <c r="B633" s="49">
        <v>64221</v>
      </c>
      <c r="C633" s="89" t="s">
        <v>1318</v>
      </c>
      <c r="D633" s="403" t="s">
        <v>304</v>
      </c>
      <c r="E633" s="49">
        <v>0</v>
      </c>
      <c r="F633" s="49">
        <v>20</v>
      </c>
      <c r="G633" s="49">
        <v>20</v>
      </c>
      <c r="H633" s="49">
        <v>78110000</v>
      </c>
      <c r="I633" s="39">
        <v>234504</v>
      </c>
      <c r="J633" s="39">
        <f t="shared" si="12"/>
        <v>4690080</v>
      </c>
      <c r="K633" s="358"/>
    </row>
    <row r="634" spans="1:11" ht="27">
      <c r="A634" s="38">
        <f t="shared" si="13"/>
        <v>214</v>
      </c>
      <c r="B634" s="49">
        <v>64221</v>
      </c>
      <c r="C634" s="89" t="s">
        <v>1319</v>
      </c>
      <c r="D634" s="403" t="s">
        <v>304</v>
      </c>
      <c r="E634" s="49">
        <v>0</v>
      </c>
      <c r="F634" s="49">
        <v>10</v>
      </c>
      <c r="G634" s="49">
        <v>10</v>
      </c>
      <c r="H634" s="49">
        <v>78110000</v>
      </c>
      <c r="I634" s="39">
        <v>234504</v>
      </c>
      <c r="J634" s="39">
        <f t="shared" si="12"/>
        <v>2345040</v>
      </c>
      <c r="K634" s="358"/>
    </row>
    <row r="635" spans="1:11" ht="27">
      <c r="A635" s="38">
        <f t="shared" si="13"/>
        <v>215</v>
      </c>
      <c r="B635" s="49">
        <v>64221</v>
      </c>
      <c r="C635" s="89" t="s">
        <v>1320</v>
      </c>
      <c r="D635" s="403" t="s">
        <v>304</v>
      </c>
      <c r="E635" s="49">
        <v>0</v>
      </c>
      <c r="F635" s="49">
        <v>10</v>
      </c>
      <c r="G635" s="49">
        <v>10</v>
      </c>
      <c r="H635" s="49">
        <v>78110000</v>
      </c>
      <c r="I635" s="39">
        <v>234504</v>
      </c>
      <c r="J635" s="39">
        <f t="shared" si="12"/>
        <v>2345040</v>
      </c>
      <c r="K635" s="358"/>
    </row>
    <row r="636" spans="1:11" ht="27">
      <c r="A636" s="38">
        <f t="shared" si="13"/>
        <v>216</v>
      </c>
      <c r="B636" s="49">
        <v>64221</v>
      </c>
      <c r="C636" s="89" t="s">
        <v>1321</v>
      </c>
      <c r="D636" s="403" t="s">
        <v>304</v>
      </c>
      <c r="E636" s="49">
        <v>0</v>
      </c>
      <c r="F636" s="49">
        <v>20</v>
      </c>
      <c r="G636" s="49">
        <v>20</v>
      </c>
      <c r="H636" s="49">
        <v>78110000</v>
      </c>
      <c r="I636" s="39">
        <v>234504</v>
      </c>
      <c r="J636" s="39">
        <f t="shared" si="12"/>
        <v>4690080</v>
      </c>
      <c r="K636" s="358"/>
    </row>
    <row r="637" spans="1:11" ht="27">
      <c r="A637" s="38">
        <f t="shared" si="13"/>
        <v>217</v>
      </c>
      <c r="B637" s="49">
        <v>64221</v>
      </c>
      <c r="C637" s="89" t="s">
        <v>1322</v>
      </c>
      <c r="D637" s="403" t="s">
        <v>304</v>
      </c>
      <c r="E637" s="49">
        <v>0</v>
      </c>
      <c r="F637" s="49">
        <v>20</v>
      </c>
      <c r="G637" s="49">
        <v>20</v>
      </c>
      <c r="H637" s="49">
        <v>78110000</v>
      </c>
      <c r="I637" s="39">
        <v>234504</v>
      </c>
      <c r="J637" s="39">
        <f t="shared" si="12"/>
        <v>4690080</v>
      </c>
      <c r="K637" s="358"/>
    </row>
    <row r="638" spans="1:11" ht="27">
      <c r="A638" s="38">
        <f t="shared" si="13"/>
        <v>218</v>
      </c>
      <c r="B638" s="49">
        <v>64221</v>
      </c>
      <c r="C638" s="89" t="s">
        <v>1323</v>
      </c>
      <c r="D638" s="403" t="s">
        <v>304</v>
      </c>
      <c r="E638" s="49">
        <v>0</v>
      </c>
      <c r="F638" s="49">
        <v>10</v>
      </c>
      <c r="G638" s="49">
        <v>10</v>
      </c>
      <c r="H638" s="49">
        <v>78110000</v>
      </c>
      <c r="I638" s="39">
        <v>234504</v>
      </c>
      <c r="J638" s="39">
        <f t="shared" si="12"/>
        <v>2345040</v>
      </c>
      <c r="K638" s="358"/>
    </row>
    <row r="639" spans="1:11" ht="27">
      <c r="A639" s="38">
        <f t="shared" si="13"/>
        <v>219</v>
      </c>
      <c r="B639" s="49">
        <v>64221</v>
      </c>
      <c r="C639" s="89" t="s">
        <v>1324</v>
      </c>
      <c r="D639" s="403" t="s">
        <v>304</v>
      </c>
      <c r="E639" s="49">
        <v>0</v>
      </c>
      <c r="F639" s="49">
        <v>10</v>
      </c>
      <c r="G639" s="49">
        <v>10</v>
      </c>
      <c r="H639" s="49">
        <v>78110000</v>
      </c>
      <c r="I639" s="39">
        <v>234504</v>
      </c>
      <c r="J639" s="39">
        <f t="shared" si="12"/>
        <v>2345040</v>
      </c>
      <c r="K639" s="358"/>
    </row>
    <row r="640" spans="1:11" ht="27">
      <c r="A640" s="38">
        <f t="shared" si="13"/>
        <v>220</v>
      </c>
      <c r="B640" s="49">
        <v>64221</v>
      </c>
      <c r="C640" s="89" t="s">
        <v>1325</v>
      </c>
      <c r="D640" s="403" t="s">
        <v>304</v>
      </c>
      <c r="E640" s="49">
        <v>0</v>
      </c>
      <c r="F640" s="49">
        <v>10</v>
      </c>
      <c r="G640" s="49">
        <v>10</v>
      </c>
      <c r="H640" s="49">
        <v>78110000</v>
      </c>
      <c r="I640" s="39">
        <v>234504</v>
      </c>
      <c r="J640" s="39">
        <f t="shared" si="12"/>
        <v>2345040</v>
      </c>
      <c r="K640" s="358"/>
    </row>
    <row r="641" spans="1:11" ht="27">
      <c r="A641" s="38">
        <f t="shared" si="13"/>
        <v>221</v>
      </c>
      <c r="B641" s="49">
        <v>64221</v>
      </c>
      <c r="C641" s="89" t="s">
        <v>1326</v>
      </c>
      <c r="D641" s="403" t="s">
        <v>304</v>
      </c>
      <c r="E641" s="49">
        <v>0</v>
      </c>
      <c r="F641" s="49">
        <v>10</v>
      </c>
      <c r="G641" s="49">
        <v>10</v>
      </c>
      <c r="H641" s="49">
        <v>78110000</v>
      </c>
      <c r="I641" s="39">
        <v>234504</v>
      </c>
      <c r="J641" s="39">
        <f t="shared" si="12"/>
        <v>2345040</v>
      </c>
      <c r="K641" s="358"/>
    </row>
    <row r="642" spans="1:11" ht="27">
      <c r="A642" s="38">
        <f t="shared" si="13"/>
        <v>222</v>
      </c>
      <c r="B642" s="49">
        <v>64221</v>
      </c>
      <c r="C642" s="89" t="s">
        <v>1327</v>
      </c>
      <c r="D642" s="403" t="s">
        <v>304</v>
      </c>
      <c r="E642" s="49">
        <v>0</v>
      </c>
      <c r="F642" s="49">
        <v>10</v>
      </c>
      <c r="G642" s="49">
        <v>10</v>
      </c>
      <c r="H642" s="49">
        <v>78110000</v>
      </c>
      <c r="I642" s="39">
        <v>234504</v>
      </c>
      <c r="J642" s="39">
        <f t="shared" si="12"/>
        <v>2345040</v>
      </c>
      <c r="K642" s="358"/>
    </row>
    <row r="643" spans="1:11" ht="40.5">
      <c r="A643" s="38">
        <f t="shared" si="13"/>
        <v>223</v>
      </c>
      <c r="B643" s="49">
        <v>64221</v>
      </c>
      <c r="C643" s="89" t="s">
        <v>1328</v>
      </c>
      <c r="D643" s="403" t="s">
        <v>304</v>
      </c>
      <c r="E643" s="49">
        <v>0</v>
      </c>
      <c r="F643" s="49">
        <v>10</v>
      </c>
      <c r="G643" s="49">
        <v>10</v>
      </c>
      <c r="H643" s="49">
        <v>78110000</v>
      </c>
      <c r="I643" s="39">
        <v>234504</v>
      </c>
      <c r="J643" s="39">
        <f t="shared" si="12"/>
        <v>2345040</v>
      </c>
      <c r="K643" s="358"/>
    </row>
    <row r="644" spans="1:11" ht="27">
      <c r="A644" s="38">
        <f t="shared" si="13"/>
        <v>224</v>
      </c>
      <c r="B644" s="49">
        <v>64221</v>
      </c>
      <c r="C644" s="89" t="s">
        <v>1329</v>
      </c>
      <c r="D644" s="403" t="s">
        <v>304</v>
      </c>
      <c r="E644" s="49">
        <v>0</v>
      </c>
      <c r="F644" s="49">
        <v>10</v>
      </c>
      <c r="G644" s="49">
        <v>10</v>
      </c>
      <c r="H644" s="49">
        <v>78110000</v>
      </c>
      <c r="I644" s="39">
        <v>234504</v>
      </c>
      <c r="J644" s="39">
        <f t="shared" si="12"/>
        <v>2345040</v>
      </c>
      <c r="K644" s="358"/>
    </row>
    <row r="645" spans="1:11" ht="27">
      <c r="A645" s="38">
        <f t="shared" si="13"/>
        <v>225</v>
      </c>
      <c r="B645" s="49">
        <v>64221</v>
      </c>
      <c r="C645" s="89" t="s">
        <v>1330</v>
      </c>
      <c r="D645" s="403" t="s">
        <v>304</v>
      </c>
      <c r="E645" s="49">
        <v>0</v>
      </c>
      <c r="F645" s="49">
        <v>10</v>
      </c>
      <c r="G645" s="49">
        <v>10</v>
      </c>
      <c r="H645" s="49">
        <v>78110000</v>
      </c>
      <c r="I645" s="39">
        <v>234504</v>
      </c>
      <c r="J645" s="39">
        <f t="shared" si="12"/>
        <v>2345040</v>
      </c>
      <c r="K645" s="358"/>
    </row>
    <row r="646" spans="1:11" ht="27">
      <c r="A646" s="38">
        <f t="shared" si="13"/>
        <v>226</v>
      </c>
      <c r="B646" s="49">
        <v>64221</v>
      </c>
      <c r="C646" s="89" t="s">
        <v>1331</v>
      </c>
      <c r="D646" s="403" t="s">
        <v>304</v>
      </c>
      <c r="E646" s="49">
        <v>0</v>
      </c>
      <c r="F646" s="49">
        <v>10</v>
      </c>
      <c r="G646" s="49">
        <v>10</v>
      </c>
      <c r="H646" s="49">
        <v>78110000</v>
      </c>
      <c r="I646" s="39">
        <v>234504</v>
      </c>
      <c r="J646" s="39">
        <f t="shared" si="12"/>
        <v>2345040</v>
      </c>
      <c r="K646" s="358"/>
    </row>
    <row r="647" spans="1:11" ht="27">
      <c r="A647" s="38">
        <f t="shared" si="13"/>
        <v>227</v>
      </c>
      <c r="B647" s="49">
        <v>64221</v>
      </c>
      <c r="C647" s="89" t="s">
        <v>1332</v>
      </c>
      <c r="D647" s="403" t="s">
        <v>304</v>
      </c>
      <c r="E647" s="49">
        <v>0</v>
      </c>
      <c r="F647" s="49">
        <v>10</v>
      </c>
      <c r="G647" s="49">
        <v>10</v>
      </c>
      <c r="H647" s="49">
        <v>78110000</v>
      </c>
      <c r="I647" s="39">
        <v>234504</v>
      </c>
      <c r="J647" s="39">
        <f t="shared" si="12"/>
        <v>2345040</v>
      </c>
      <c r="K647" s="358"/>
    </row>
    <row r="648" spans="1:11" ht="27">
      <c r="A648" s="38">
        <f t="shared" si="13"/>
        <v>228</v>
      </c>
      <c r="B648" s="49">
        <v>64221</v>
      </c>
      <c r="C648" s="89" t="s">
        <v>1333</v>
      </c>
      <c r="D648" s="403" t="s">
        <v>304</v>
      </c>
      <c r="E648" s="49">
        <v>0</v>
      </c>
      <c r="F648" s="49">
        <v>10</v>
      </c>
      <c r="G648" s="49">
        <v>10</v>
      </c>
      <c r="H648" s="49">
        <v>78110000</v>
      </c>
      <c r="I648" s="39">
        <v>234504</v>
      </c>
      <c r="J648" s="39">
        <f t="shared" si="12"/>
        <v>2345040</v>
      </c>
      <c r="K648" s="358"/>
    </row>
    <row r="649" spans="1:11" ht="27">
      <c r="A649" s="38">
        <f t="shared" si="13"/>
        <v>229</v>
      </c>
      <c r="B649" s="49">
        <v>64221</v>
      </c>
      <c r="C649" s="89" t="s">
        <v>1334</v>
      </c>
      <c r="D649" s="403" t="s">
        <v>304</v>
      </c>
      <c r="E649" s="49">
        <v>0</v>
      </c>
      <c r="F649" s="49">
        <v>10</v>
      </c>
      <c r="G649" s="49">
        <v>10</v>
      </c>
      <c r="H649" s="49">
        <v>78110000</v>
      </c>
      <c r="I649" s="39">
        <v>234504</v>
      </c>
      <c r="J649" s="39">
        <f t="shared" si="12"/>
        <v>2345040</v>
      </c>
      <c r="K649" s="358"/>
    </row>
    <row r="650" spans="1:11" ht="27">
      <c r="A650" s="38">
        <f t="shared" si="13"/>
        <v>230</v>
      </c>
      <c r="B650" s="49">
        <v>64221</v>
      </c>
      <c r="C650" s="89" t="s">
        <v>1335</v>
      </c>
      <c r="D650" s="403" t="s">
        <v>304</v>
      </c>
      <c r="E650" s="49">
        <v>0</v>
      </c>
      <c r="F650" s="49">
        <v>10</v>
      </c>
      <c r="G650" s="49">
        <v>10</v>
      </c>
      <c r="H650" s="49">
        <v>78110000</v>
      </c>
      <c r="I650" s="39">
        <v>234504</v>
      </c>
      <c r="J650" s="39">
        <f t="shared" si="12"/>
        <v>2345040</v>
      </c>
      <c r="K650" s="358"/>
    </row>
    <row r="651" spans="1:11" ht="27">
      <c r="A651" s="38">
        <f t="shared" si="13"/>
        <v>231</v>
      </c>
      <c r="B651" s="49">
        <v>64221</v>
      </c>
      <c r="C651" s="89" t="s">
        <v>1336</v>
      </c>
      <c r="D651" s="403" t="s">
        <v>304</v>
      </c>
      <c r="E651" s="49">
        <v>0</v>
      </c>
      <c r="F651" s="49">
        <v>10</v>
      </c>
      <c r="G651" s="49">
        <v>10</v>
      </c>
      <c r="H651" s="49">
        <v>78110000</v>
      </c>
      <c r="I651" s="39">
        <v>234504</v>
      </c>
      <c r="J651" s="39">
        <f t="shared" si="12"/>
        <v>2345040</v>
      </c>
      <c r="K651" s="358"/>
    </row>
    <row r="652" spans="1:11" ht="27">
      <c r="A652" s="38">
        <f t="shared" si="13"/>
        <v>232</v>
      </c>
      <c r="B652" s="49">
        <v>64221</v>
      </c>
      <c r="C652" s="89" t="s">
        <v>1337</v>
      </c>
      <c r="D652" s="403" t="s">
        <v>304</v>
      </c>
      <c r="E652" s="49">
        <v>0</v>
      </c>
      <c r="F652" s="49">
        <v>10</v>
      </c>
      <c r="G652" s="49">
        <v>10</v>
      </c>
      <c r="H652" s="49">
        <v>78110000</v>
      </c>
      <c r="I652" s="39">
        <v>234504</v>
      </c>
      <c r="J652" s="39">
        <f t="shared" si="12"/>
        <v>2345040</v>
      </c>
      <c r="K652" s="358"/>
    </row>
    <row r="653" spans="1:11" ht="27">
      <c r="A653" s="38">
        <f t="shared" si="13"/>
        <v>233</v>
      </c>
      <c r="B653" s="49">
        <v>64221</v>
      </c>
      <c r="C653" s="89" t="s">
        <v>1338</v>
      </c>
      <c r="D653" s="403" t="s">
        <v>304</v>
      </c>
      <c r="E653" s="49">
        <v>0</v>
      </c>
      <c r="F653" s="49">
        <v>10</v>
      </c>
      <c r="G653" s="49">
        <v>10</v>
      </c>
      <c r="H653" s="49">
        <v>78110000</v>
      </c>
      <c r="I653" s="39">
        <v>234504</v>
      </c>
      <c r="J653" s="39">
        <f t="shared" si="12"/>
        <v>2345040</v>
      </c>
      <c r="K653" s="358"/>
    </row>
    <row r="654" spans="1:11" ht="27">
      <c r="A654" s="38">
        <f t="shared" si="13"/>
        <v>234</v>
      </c>
      <c r="B654" s="49">
        <v>64221</v>
      </c>
      <c r="C654" s="89" t="s">
        <v>1339</v>
      </c>
      <c r="D654" s="403" t="s">
        <v>304</v>
      </c>
      <c r="E654" s="49">
        <v>0</v>
      </c>
      <c r="F654" s="49">
        <v>10</v>
      </c>
      <c r="G654" s="49">
        <v>10</v>
      </c>
      <c r="H654" s="49">
        <v>78110000</v>
      </c>
      <c r="I654" s="39">
        <v>234504</v>
      </c>
      <c r="J654" s="39">
        <f t="shared" si="12"/>
        <v>2345040</v>
      </c>
      <c r="K654" s="358"/>
    </row>
    <row r="655" spans="1:11" ht="27">
      <c r="A655" s="38">
        <f t="shared" si="13"/>
        <v>235</v>
      </c>
      <c r="B655" s="49">
        <v>64221</v>
      </c>
      <c r="C655" s="89" t="s">
        <v>1340</v>
      </c>
      <c r="D655" s="403" t="s">
        <v>304</v>
      </c>
      <c r="E655" s="49">
        <v>0</v>
      </c>
      <c r="F655" s="49">
        <v>10</v>
      </c>
      <c r="G655" s="49">
        <v>10</v>
      </c>
      <c r="H655" s="49">
        <v>78110000</v>
      </c>
      <c r="I655" s="39">
        <v>234504</v>
      </c>
      <c r="J655" s="39">
        <f t="shared" si="12"/>
        <v>2345040</v>
      </c>
      <c r="K655" s="358"/>
    </row>
    <row r="656" spans="1:11" ht="27">
      <c r="A656" s="38">
        <f t="shared" si="13"/>
        <v>236</v>
      </c>
      <c r="B656" s="49">
        <v>64221</v>
      </c>
      <c r="C656" s="89" t="s">
        <v>1341</v>
      </c>
      <c r="D656" s="403" t="s">
        <v>304</v>
      </c>
      <c r="E656" s="49">
        <v>0</v>
      </c>
      <c r="F656" s="49">
        <v>10</v>
      </c>
      <c r="G656" s="49">
        <v>10</v>
      </c>
      <c r="H656" s="49">
        <v>78110000</v>
      </c>
      <c r="I656" s="39">
        <v>234504</v>
      </c>
      <c r="J656" s="39">
        <f t="shared" si="12"/>
        <v>2345040</v>
      </c>
      <c r="K656" s="358"/>
    </row>
    <row r="657" spans="1:11" ht="27">
      <c r="A657" s="38">
        <f t="shared" si="13"/>
        <v>237</v>
      </c>
      <c r="B657" s="49">
        <v>64221</v>
      </c>
      <c r="C657" s="89" t="s">
        <v>1342</v>
      </c>
      <c r="D657" s="403" t="s">
        <v>304</v>
      </c>
      <c r="E657" s="49">
        <v>0</v>
      </c>
      <c r="F657" s="49">
        <v>10</v>
      </c>
      <c r="G657" s="49">
        <v>10</v>
      </c>
      <c r="H657" s="49">
        <v>78110000</v>
      </c>
      <c r="I657" s="39">
        <v>234504</v>
      </c>
      <c r="J657" s="39">
        <f t="shared" si="12"/>
        <v>2345040</v>
      </c>
      <c r="K657" s="358"/>
    </row>
    <row r="658" spans="1:11" ht="27">
      <c r="A658" s="38">
        <f t="shared" si="13"/>
        <v>238</v>
      </c>
      <c r="B658" s="49">
        <v>64221</v>
      </c>
      <c r="C658" s="89" t="s">
        <v>1343</v>
      </c>
      <c r="D658" s="403" t="s">
        <v>304</v>
      </c>
      <c r="E658" s="49">
        <v>0</v>
      </c>
      <c r="F658" s="49">
        <v>10</v>
      </c>
      <c r="G658" s="49">
        <v>10</v>
      </c>
      <c r="H658" s="49">
        <v>78110000</v>
      </c>
      <c r="I658" s="39">
        <v>234504</v>
      </c>
      <c r="J658" s="39">
        <f t="shared" si="12"/>
        <v>2345040</v>
      </c>
      <c r="K658" s="358"/>
    </row>
    <row r="659" spans="1:11" ht="27">
      <c r="A659" s="38">
        <f t="shared" si="13"/>
        <v>239</v>
      </c>
      <c r="B659" s="49">
        <v>64221</v>
      </c>
      <c r="C659" s="89" t="s">
        <v>1344</v>
      </c>
      <c r="D659" s="403" t="s">
        <v>304</v>
      </c>
      <c r="E659" s="49">
        <v>0</v>
      </c>
      <c r="F659" s="49">
        <v>10</v>
      </c>
      <c r="G659" s="49">
        <v>10</v>
      </c>
      <c r="H659" s="49">
        <v>78110000</v>
      </c>
      <c r="I659" s="39">
        <v>234504</v>
      </c>
      <c r="J659" s="39">
        <f t="shared" si="12"/>
        <v>2345040</v>
      </c>
      <c r="K659" s="358"/>
    </row>
    <row r="660" spans="1:11" ht="27">
      <c r="A660" s="38">
        <f t="shared" si="13"/>
        <v>240</v>
      </c>
      <c r="B660" s="49">
        <v>64221</v>
      </c>
      <c r="C660" s="89" t="s">
        <v>1345</v>
      </c>
      <c r="D660" s="403" t="s">
        <v>304</v>
      </c>
      <c r="E660" s="49">
        <v>0</v>
      </c>
      <c r="F660" s="49">
        <v>10</v>
      </c>
      <c r="G660" s="49">
        <v>10</v>
      </c>
      <c r="H660" s="49">
        <v>78110000</v>
      </c>
      <c r="I660" s="39">
        <v>234504</v>
      </c>
      <c r="J660" s="39">
        <f t="shared" si="12"/>
        <v>2345040</v>
      </c>
      <c r="K660" s="358"/>
    </row>
    <row r="661" spans="1:11" ht="27">
      <c r="A661" s="38">
        <f t="shared" si="13"/>
        <v>241</v>
      </c>
      <c r="B661" s="49">
        <v>64221</v>
      </c>
      <c r="C661" s="89" t="s">
        <v>1346</v>
      </c>
      <c r="D661" s="403" t="s">
        <v>304</v>
      </c>
      <c r="E661" s="49">
        <v>0</v>
      </c>
      <c r="F661" s="49">
        <v>10</v>
      </c>
      <c r="G661" s="49">
        <v>10</v>
      </c>
      <c r="H661" s="49">
        <v>78110000</v>
      </c>
      <c r="I661" s="39">
        <v>234504</v>
      </c>
      <c r="J661" s="39">
        <f t="shared" si="12"/>
        <v>2345040</v>
      </c>
      <c r="K661" s="358"/>
    </row>
    <row r="662" spans="1:11" ht="27">
      <c r="A662" s="38">
        <f t="shared" si="13"/>
        <v>242</v>
      </c>
      <c r="B662" s="49">
        <v>64221</v>
      </c>
      <c r="C662" s="89" t="s">
        <v>1347</v>
      </c>
      <c r="D662" s="403" t="s">
        <v>304</v>
      </c>
      <c r="E662" s="49">
        <v>0</v>
      </c>
      <c r="F662" s="49">
        <v>10</v>
      </c>
      <c r="G662" s="49">
        <v>10</v>
      </c>
      <c r="H662" s="49">
        <v>78110000</v>
      </c>
      <c r="I662" s="39">
        <v>234504</v>
      </c>
      <c r="J662" s="39">
        <f t="shared" si="12"/>
        <v>2345040</v>
      </c>
      <c r="K662" s="358"/>
    </row>
    <row r="663" spans="1:11" ht="27">
      <c r="A663" s="38">
        <f t="shared" si="13"/>
        <v>243</v>
      </c>
      <c r="B663" s="49">
        <v>64221</v>
      </c>
      <c r="C663" s="89" t="s">
        <v>1348</v>
      </c>
      <c r="D663" s="403" t="s">
        <v>304</v>
      </c>
      <c r="E663" s="49">
        <v>0</v>
      </c>
      <c r="F663" s="49">
        <v>10</v>
      </c>
      <c r="G663" s="49">
        <v>10</v>
      </c>
      <c r="H663" s="49">
        <v>78110000</v>
      </c>
      <c r="I663" s="39">
        <v>234504</v>
      </c>
      <c r="J663" s="39">
        <f t="shared" si="12"/>
        <v>2345040</v>
      </c>
      <c r="K663" s="358"/>
    </row>
    <row r="664" spans="1:11" ht="27">
      <c r="A664" s="38">
        <f t="shared" si="13"/>
        <v>244</v>
      </c>
      <c r="B664" s="49">
        <v>64221</v>
      </c>
      <c r="C664" s="89" t="s">
        <v>1349</v>
      </c>
      <c r="D664" s="403" t="s">
        <v>304</v>
      </c>
      <c r="E664" s="49">
        <v>0</v>
      </c>
      <c r="F664" s="49">
        <v>10</v>
      </c>
      <c r="G664" s="49">
        <v>10</v>
      </c>
      <c r="H664" s="49">
        <v>78110000</v>
      </c>
      <c r="I664" s="39">
        <v>234504</v>
      </c>
      <c r="J664" s="39">
        <f t="shared" si="12"/>
        <v>2345040</v>
      </c>
      <c r="K664" s="358"/>
    </row>
    <row r="665" spans="1:11" ht="27">
      <c r="A665" s="38">
        <f t="shared" si="13"/>
        <v>245</v>
      </c>
      <c r="B665" s="49">
        <v>64221</v>
      </c>
      <c r="C665" s="89" t="s">
        <v>1350</v>
      </c>
      <c r="D665" s="403" t="s">
        <v>304</v>
      </c>
      <c r="E665" s="49">
        <v>0</v>
      </c>
      <c r="F665" s="49">
        <v>10</v>
      </c>
      <c r="G665" s="49">
        <v>10</v>
      </c>
      <c r="H665" s="49">
        <v>78110000</v>
      </c>
      <c r="I665" s="39">
        <v>234504</v>
      </c>
      <c r="J665" s="39">
        <f t="shared" si="12"/>
        <v>2345040</v>
      </c>
      <c r="K665" s="358"/>
    </row>
    <row r="666" spans="1:11" ht="27">
      <c r="A666" s="38">
        <f t="shared" si="13"/>
        <v>246</v>
      </c>
      <c r="B666" s="49">
        <v>64221</v>
      </c>
      <c r="C666" s="89" t="s">
        <v>1351</v>
      </c>
      <c r="D666" s="403" t="s">
        <v>304</v>
      </c>
      <c r="E666" s="49">
        <v>0</v>
      </c>
      <c r="F666" s="49">
        <v>10</v>
      </c>
      <c r="G666" s="49">
        <v>10</v>
      </c>
      <c r="H666" s="49">
        <v>78110000</v>
      </c>
      <c r="I666" s="39">
        <v>234504</v>
      </c>
      <c r="J666" s="39">
        <f t="shared" si="12"/>
        <v>2345040</v>
      </c>
      <c r="K666" s="358"/>
    </row>
    <row r="667" spans="1:11" ht="27">
      <c r="A667" s="38">
        <f t="shared" si="13"/>
        <v>247</v>
      </c>
      <c r="B667" s="49">
        <v>64221</v>
      </c>
      <c r="C667" s="89" t="s">
        <v>1352</v>
      </c>
      <c r="D667" s="403" t="s">
        <v>304</v>
      </c>
      <c r="E667" s="49">
        <v>0</v>
      </c>
      <c r="F667" s="49">
        <v>20</v>
      </c>
      <c r="G667" s="49">
        <v>20</v>
      </c>
      <c r="H667" s="49">
        <v>78110000</v>
      </c>
      <c r="I667" s="39">
        <v>234504</v>
      </c>
      <c r="J667" s="39">
        <f t="shared" si="12"/>
        <v>4690080</v>
      </c>
      <c r="K667" s="358"/>
    </row>
    <row r="668" spans="1:11" ht="27">
      <c r="A668" s="38">
        <f t="shared" si="13"/>
        <v>248</v>
      </c>
      <c r="B668" s="49">
        <v>64221</v>
      </c>
      <c r="C668" s="89" t="s">
        <v>1353</v>
      </c>
      <c r="D668" s="403" t="s">
        <v>304</v>
      </c>
      <c r="E668" s="49">
        <v>0</v>
      </c>
      <c r="F668" s="49">
        <v>10</v>
      </c>
      <c r="G668" s="49">
        <v>10</v>
      </c>
      <c r="H668" s="49">
        <v>78110000</v>
      </c>
      <c r="I668" s="39">
        <v>234504</v>
      </c>
      <c r="J668" s="39">
        <f t="shared" si="12"/>
        <v>2345040</v>
      </c>
      <c r="K668" s="358"/>
    </row>
    <row r="669" spans="1:11" ht="27">
      <c r="A669" s="38">
        <f t="shared" si="13"/>
        <v>249</v>
      </c>
      <c r="B669" s="49">
        <v>64221</v>
      </c>
      <c r="C669" s="89" t="s">
        <v>1354</v>
      </c>
      <c r="D669" s="403" t="s">
        <v>304</v>
      </c>
      <c r="E669" s="49">
        <v>0</v>
      </c>
      <c r="F669" s="49">
        <v>20</v>
      </c>
      <c r="G669" s="49">
        <v>20</v>
      </c>
      <c r="H669" s="49">
        <v>78110000</v>
      </c>
      <c r="I669" s="39">
        <v>234504</v>
      </c>
      <c r="J669" s="39">
        <f t="shared" si="12"/>
        <v>4690080</v>
      </c>
      <c r="K669" s="358"/>
    </row>
    <row r="670" spans="1:11" ht="27">
      <c r="A670" s="38">
        <f t="shared" si="13"/>
        <v>250</v>
      </c>
      <c r="B670" s="49">
        <v>64221</v>
      </c>
      <c r="C670" s="89" t="s">
        <v>1355</v>
      </c>
      <c r="D670" s="403" t="s">
        <v>304</v>
      </c>
      <c r="E670" s="49">
        <v>0</v>
      </c>
      <c r="F670" s="49">
        <v>10</v>
      </c>
      <c r="G670" s="49">
        <v>10</v>
      </c>
      <c r="H670" s="49">
        <v>78110000</v>
      </c>
      <c r="I670" s="39">
        <v>234504</v>
      </c>
      <c r="J670" s="39">
        <f t="shared" si="12"/>
        <v>2345040</v>
      </c>
      <c r="K670" s="358"/>
    </row>
    <row r="671" spans="1:11" ht="27">
      <c r="A671" s="38">
        <f t="shared" si="13"/>
        <v>251</v>
      </c>
      <c r="B671" s="49">
        <v>64221</v>
      </c>
      <c r="C671" s="89" t="s">
        <v>1356</v>
      </c>
      <c r="D671" s="403" t="s">
        <v>304</v>
      </c>
      <c r="E671" s="49">
        <v>0</v>
      </c>
      <c r="F671" s="49">
        <v>20</v>
      </c>
      <c r="G671" s="49">
        <v>20</v>
      </c>
      <c r="H671" s="49">
        <v>78110000</v>
      </c>
      <c r="I671" s="39">
        <v>234504</v>
      </c>
      <c r="J671" s="39">
        <f t="shared" si="12"/>
        <v>4690080</v>
      </c>
      <c r="K671" s="358"/>
    </row>
    <row r="672" spans="1:11" ht="27">
      <c r="A672" s="38">
        <f t="shared" si="13"/>
        <v>252</v>
      </c>
      <c r="B672" s="49">
        <v>64221</v>
      </c>
      <c r="C672" s="89" t="s">
        <v>1357</v>
      </c>
      <c r="D672" s="403" t="s">
        <v>304</v>
      </c>
      <c r="E672" s="49">
        <v>0</v>
      </c>
      <c r="F672" s="49">
        <v>20</v>
      </c>
      <c r="G672" s="49">
        <v>20</v>
      </c>
      <c r="H672" s="49">
        <v>78110000</v>
      </c>
      <c r="I672" s="39">
        <v>234504</v>
      </c>
      <c r="J672" s="39">
        <f t="shared" si="12"/>
        <v>4690080</v>
      </c>
      <c r="K672" s="358"/>
    </row>
    <row r="673" spans="1:11" ht="27">
      <c r="A673" s="38">
        <f t="shared" si="13"/>
        <v>253</v>
      </c>
      <c r="B673" s="49">
        <v>64221</v>
      </c>
      <c r="C673" s="89" t="s">
        <v>1358</v>
      </c>
      <c r="D673" s="403" t="s">
        <v>304</v>
      </c>
      <c r="E673" s="49">
        <v>0</v>
      </c>
      <c r="F673" s="49">
        <v>20</v>
      </c>
      <c r="G673" s="49">
        <v>20</v>
      </c>
      <c r="H673" s="49">
        <v>78110000</v>
      </c>
      <c r="I673" s="39">
        <v>234504</v>
      </c>
      <c r="J673" s="39">
        <f t="shared" si="12"/>
        <v>4690080</v>
      </c>
      <c r="K673" s="358"/>
    </row>
    <row r="674" spans="1:11" ht="27">
      <c r="A674" s="38">
        <f t="shared" si="13"/>
        <v>254</v>
      </c>
      <c r="B674" s="49">
        <v>64221</v>
      </c>
      <c r="C674" s="89" t="s">
        <v>1359</v>
      </c>
      <c r="D674" s="403" t="s">
        <v>304</v>
      </c>
      <c r="E674" s="49">
        <v>0</v>
      </c>
      <c r="F674" s="49">
        <v>20</v>
      </c>
      <c r="G674" s="49">
        <v>20</v>
      </c>
      <c r="H674" s="49">
        <v>78110000</v>
      </c>
      <c r="I674" s="39">
        <v>234504</v>
      </c>
      <c r="J674" s="39">
        <f t="shared" si="12"/>
        <v>4690080</v>
      </c>
      <c r="K674" s="358"/>
    </row>
    <row r="675" spans="1:11" ht="27">
      <c r="A675" s="38">
        <f t="shared" si="13"/>
        <v>255</v>
      </c>
      <c r="B675" s="49">
        <v>64221</v>
      </c>
      <c r="C675" s="89" t="s">
        <v>1360</v>
      </c>
      <c r="D675" s="403" t="s">
        <v>304</v>
      </c>
      <c r="E675" s="49">
        <v>0</v>
      </c>
      <c r="F675" s="49">
        <v>20</v>
      </c>
      <c r="G675" s="49">
        <v>20</v>
      </c>
      <c r="H675" s="49">
        <v>78110000</v>
      </c>
      <c r="I675" s="39">
        <v>234504</v>
      </c>
      <c r="J675" s="39">
        <f t="shared" si="12"/>
        <v>4690080</v>
      </c>
      <c r="K675" s="358"/>
    </row>
    <row r="676" spans="1:11" ht="27">
      <c r="A676" s="38">
        <f t="shared" si="13"/>
        <v>256</v>
      </c>
      <c r="B676" s="49">
        <v>64221</v>
      </c>
      <c r="C676" s="89" t="s">
        <v>1361</v>
      </c>
      <c r="D676" s="403" t="s">
        <v>304</v>
      </c>
      <c r="E676" s="49">
        <v>0</v>
      </c>
      <c r="F676" s="49">
        <v>20</v>
      </c>
      <c r="G676" s="49">
        <v>20</v>
      </c>
      <c r="H676" s="49">
        <v>78110000</v>
      </c>
      <c r="I676" s="39">
        <v>234504</v>
      </c>
      <c r="J676" s="39">
        <f t="shared" si="12"/>
        <v>4690080</v>
      </c>
      <c r="K676" s="358"/>
    </row>
    <row r="677" spans="1:11" ht="27">
      <c r="A677" s="38">
        <f t="shared" si="13"/>
        <v>257</v>
      </c>
      <c r="B677" s="49">
        <v>64221</v>
      </c>
      <c r="C677" s="89" t="s">
        <v>1362</v>
      </c>
      <c r="D677" s="403" t="s">
        <v>304</v>
      </c>
      <c r="E677" s="49">
        <v>0</v>
      </c>
      <c r="F677" s="49">
        <v>20</v>
      </c>
      <c r="G677" s="49">
        <v>20</v>
      </c>
      <c r="H677" s="49">
        <v>78110000</v>
      </c>
      <c r="I677" s="39">
        <v>234504</v>
      </c>
      <c r="J677" s="39">
        <f t="shared" si="12"/>
        <v>4690080</v>
      </c>
      <c r="K677" s="358"/>
    </row>
    <row r="678" spans="1:11" ht="27">
      <c r="A678" s="38">
        <f t="shared" si="13"/>
        <v>258</v>
      </c>
      <c r="B678" s="49">
        <v>64221</v>
      </c>
      <c r="C678" s="89" t="s">
        <v>1363</v>
      </c>
      <c r="D678" s="403" t="s">
        <v>304</v>
      </c>
      <c r="E678" s="49">
        <v>0</v>
      </c>
      <c r="F678" s="49">
        <v>10</v>
      </c>
      <c r="G678" s="49">
        <v>10</v>
      </c>
      <c r="H678" s="49">
        <v>78110000</v>
      </c>
      <c r="I678" s="39">
        <v>234504</v>
      </c>
      <c r="J678" s="39">
        <f t="shared" si="12"/>
        <v>2345040</v>
      </c>
      <c r="K678" s="358"/>
    </row>
    <row r="679" spans="1:11" ht="27" customHeight="1">
      <c r="A679" s="38">
        <f t="shared" si="13"/>
        <v>259</v>
      </c>
      <c r="B679" s="49">
        <v>64221</v>
      </c>
      <c r="C679" s="89" t="s">
        <v>1364</v>
      </c>
      <c r="D679" s="403" t="s">
        <v>304</v>
      </c>
      <c r="E679" s="49">
        <v>0</v>
      </c>
      <c r="F679" s="49">
        <v>10</v>
      </c>
      <c r="G679" s="49">
        <v>10</v>
      </c>
      <c r="H679" s="49">
        <v>78110000</v>
      </c>
      <c r="I679" s="39">
        <v>234504</v>
      </c>
      <c r="J679" s="39">
        <f t="shared" si="12"/>
        <v>2345040</v>
      </c>
      <c r="K679" s="358"/>
    </row>
    <row r="680" spans="1:11" ht="27">
      <c r="A680" s="38">
        <f t="shared" si="13"/>
        <v>260</v>
      </c>
      <c r="B680" s="49">
        <v>64221</v>
      </c>
      <c r="C680" s="89" t="s">
        <v>1365</v>
      </c>
      <c r="D680" s="403" t="s">
        <v>304</v>
      </c>
      <c r="E680" s="49">
        <v>0</v>
      </c>
      <c r="F680" s="49">
        <v>20</v>
      </c>
      <c r="G680" s="49">
        <v>20</v>
      </c>
      <c r="H680" s="49">
        <v>78110000</v>
      </c>
      <c r="I680" s="39">
        <v>234504</v>
      </c>
      <c r="J680" s="39">
        <f t="shared" si="12"/>
        <v>4690080</v>
      </c>
      <c r="K680" s="358"/>
    </row>
    <row r="681" spans="1:11" ht="27">
      <c r="A681" s="38">
        <f t="shared" si="13"/>
        <v>261</v>
      </c>
      <c r="B681" s="49">
        <v>64221</v>
      </c>
      <c r="C681" s="89" t="s">
        <v>1366</v>
      </c>
      <c r="D681" s="403" t="s">
        <v>304</v>
      </c>
      <c r="E681" s="49">
        <v>0</v>
      </c>
      <c r="F681" s="49">
        <v>20</v>
      </c>
      <c r="G681" s="49">
        <v>20</v>
      </c>
      <c r="H681" s="49">
        <v>78110000</v>
      </c>
      <c r="I681" s="39">
        <v>234504</v>
      </c>
      <c r="J681" s="39">
        <f t="shared" si="12"/>
        <v>4690080</v>
      </c>
      <c r="K681" s="358"/>
    </row>
    <row r="682" spans="1:11" ht="27">
      <c r="A682" s="38">
        <f t="shared" si="13"/>
        <v>262</v>
      </c>
      <c r="B682" s="49">
        <v>64221</v>
      </c>
      <c r="C682" s="89" t="s">
        <v>1367</v>
      </c>
      <c r="D682" s="403" t="s">
        <v>304</v>
      </c>
      <c r="E682" s="49">
        <v>0</v>
      </c>
      <c r="F682" s="49">
        <v>10</v>
      </c>
      <c r="G682" s="49">
        <v>10</v>
      </c>
      <c r="H682" s="49">
        <v>78110000</v>
      </c>
      <c r="I682" s="39">
        <v>234504</v>
      </c>
      <c r="J682" s="39">
        <f t="shared" si="12"/>
        <v>2345040</v>
      </c>
      <c r="K682" s="358"/>
    </row>
    <row r="683" spans="1:11" ht="27">
      <c r="A683" s="38">
        <f t="shared" si="13"/>
        <v>263</v>
      </c>
      <c r="B683" s="49">
        <v>64221</v>
      </c>
      <c r="C683" s="89" t="s">
        <v>1368</v>
      </c>
      <c r="D683" s="403" t="s">
        <v>304</v>
      </c>
      <c r="E683" s="49">
        <v>0</v>
      </c>
      <c r="F683" s="49">
        <v>10</v>
      </c>
      <c r="G683" s="49">
        <v>10</v>
      </c>
      <c r="H683" s="49">
        <v>78110000</v>
      </c>
      <c r="I683" s="39">
        <v>234504</v>
      </c>
      <c r="J683" s="39">
        <f t="shared" si="12"/>
        <v>2345040</v>
      </c>
      <c r="K683" s="358"/>
    </row>
    <row r="684" spans="1:11" ht="27">
      <c r="A684" s="38">
        <f t="shared" si="13"/>
        <v>264</v>
      </c>
      <c r="B684" s="49">
        <v>64221</v>
      </c>
      <c r="C684" s="89" t="s">
        <v>1369</v>
      </c>
      <c r="D684" s="403" t="s">
        <v>304</v>
      </c>
      <c r="E684" s="49">
        <v>0</v>
      </c>
      <c r="F684" s="49">
        <v>10</v>
      </c>
      <c r="G684" s="49">
        <v>10</v>
      </c>
      <c r="H684" s="49">
        <v>78110000</v>
      </c>
      <c r="I684" s="39">
        <v>234504</v>
      </c>
      <c r="J684" s="39">
        <f t="shared" si="12"/>
        <v>2345040</v>
      </c>
      <c r="K684" s="358"/>
    </row>
    <row r="685" spans="1:11" ht="27">
      <c r="A685" s="38">
        <f t="shared" si="13"/>
        <v>265</v>
      </c>
      <c r="B685" s="49">
        <v>64221</v>
      </c>
      <c r="C685" s="89" t="s">
        <v>1370</v>
      </c>
      <c r="D685" s="403" t="s">
        <v>304</v>
      </c>
      <c r="E685" s="49">
        <v>0</v>
      </c>
      <c r="F685" s="49">
        <v>10</v>
      </c>
      <c r="G685" s="49">
        <v>10</v>
      </c>
      <c r="H685" s="49">
        <v>78110000</v>
      </c>
      <c r="I685" s="39">
        <v>234504</v>
      </c>
      <c r="J685" s="39">
        <f t="shared" si="12"/>
        <v>2345040</v>
      </c>
      <c r="K685" s="358"/>
    </row>
    <row r="686" spans="1:11" ht="27">
      <c r="A686" s="38">
        <f t="shared" si="13"/>
        <v>266</v>
      </c>
      <c r="B686" s="49">
        <v>64221</v>
      </c>
      <c r="C686" s="89" t="s">
        <v>1371</v>
      </c>
      <c r="D686" s="403" t="s">
        <v>304</v>
      </c>
      <c r="E686" s="49">
        <v>0</v>
      </c>
      <c r="F686" s="49">
        <v>10</v>
      </c>
      <c r="G686" s="49">
        <v>10</v>
      </c>
      <c r="H686" s="49">
        <v>78110000</v>
      </c>
      <c r="I686" s="39">
        <v>234504</v>
      </c>
      <c r="J686" s="39">
        <f t="shared" si="12"/>
        <v>2345040</v>
      </c>
      <c r="K686" s="358"/>
    </row>
    <row r="687" spans="1:11" ht="27">
      <c r="A687" s="38">
        <f t="shared" si="13"/>
        <v>267</v>
      </c>
      <c r="B687" s="49">
        <v>64221</v>
      </c>
      <c r="C687" s="89" t="s">
        <v>1372</v>
      </c>
      <c r="D687" s="403" t="s">
        <v>304</v>
      </c>
      <c r="E687" s="49">
        <v>0</v>
      </c>
      <c r="F687" s="49">
        <v>10</v>
      </c>
      <c r="G687" s="49">
        <v>10</v>
      </c>
      <c r="H687" s="49">
        <v>78110000</v>
      </c>
      <c r="I687" s="39">
        <v>234504</v>
      </c>
      <c r="J687" s="39">
        <f t="shared" si="12"/>
        <v>2345040</v>
      </c>
      <c r="K687" s="358"/>
    </row>
    <row r="688" spans="1:11" ht="27">
      <c r="A688" s="38">
        <f t="shared" si="13"/>
        <v>268</v>
      </c>
      <c r="B688" s="49">
        <v>64221</v>
      </c>
      <c r="C688" s="89" t="s">
        <v>1373</v>
      </c>
      <c r="D688" s="403" t="s">
        <v>304</v>
      </c>
      <c r="E688" s="49">
        <v>0</v>
      </c>
      <c r="F688" s="49">
        <v>10</v>
      </c>
      <c r="G688" s="49">
        <v>10</v>
      </c>
      <c r="H688" s="49">
        <v>78110000</v>
      </c>
      <c r="I688" s="39">
        <v>234504</v>
      </c>
      <c r="J688" s="39">
        <f t="shared" si="12"/>
        <v>2345040</v>
      </c>
      <c r="K688" s="358"/>
    </row>
    <row r="689" spans="1:11" ht="27">
      <c r="A689" s="38">
        <f t="shared" si="13"/>
        <v>269</v>
      </c>
      <c r="B689" s="49">
        <v>64221</v>
      </c>
      <c r="C689" s="89" t="s">
        <v>1374</v>
      </c>
      <c r="D689" s="403" t="s">
        <v>304</v>
      </c>
      <c r="E689" s="49">
        <v>0</v>
      </c>
      <c r="F689" s="49">
        <v>10</v>
      </c>
      <c r="G689" s="49">
        <v>10</v>
      </c>
      <c r="H689" s="49">
        <v>78110000</v>
      </c>
      <c r="I689" s="39">
        <v>234504</v>
      </c>
      <c r="J689" s="39">
        <f t="shared" si="12"/>
        <v>2345040</v>
      </c>
      <c r="K689" s="358"/>
    </row>
    <row r="690" spans="1:11" ht="27">
      <c r="A690" s="38">
        <f t="shared" si="13"/>
        <v>270</v>
      </c>
      <c r="B690" s="49">
        <v>64221</v>
      </c>
      <c r="C690" s="89" t="s">
        <v>1375</v>
      </c>
      <c r="D690" s="403" t="s">
        <v>304</v>
      </c>
      <c r="E690" s="49">
        <v>0</v>
      </c>
      <c r="F690" s="49">
        <v>10</v>
      </c>
      <c r="G690" s="49">
        <v>10</v>
      </c>
      <c r="H690" s="49">
        <v>78110000</v>
      </c>
      <c r="I690" s="39">
        <v>234504</v>
      </c>
      <c r="J690" s="39">
        <f t="shared" ref="J690:J753" si="14">I690*F690</f>
        <v>2345040</v>
      </c>
      <c r="K690" s="358"/>
    </row>
    <row r="691" spans="1:11" ht="27">
      <c r="A691" s="38">
        <f t="shared" ref="A691:A754" si="15">A690+1</f>
        <v>271</v>
      </c>
      <c r="B691" s="49">
        <v>64221</v>
      </c>
      <c r="C691" s="89" t="s">
        <v>1376</v>
      </c>
      <c r="D691" s="403" t="s">
        <v>304</v>
      </c>
      <c r="E691" s="49">
        <v>0</v>
      </c>
      <c r="F691" s="49">
        <v>10</v>
      </c>
      <c r="G691" s="49">
        <v>10</v>
      </c>
      <c r="H691" s="49">
        <v>78110000</v>
      </c>
      <c r="I691" s="39">
        <v>234504</v>
      </c>
      <c r="J691" s="39">
        <f t="shared" si="14"/>
        <v>2345040</v>
      </c>
      <c r="K691" s="358"/>
    </row>
    <row r="692" spans="1:11" ht="40.5">
      <c r="A692" s="38">
        <f t="shared" si="15"/>
        <v>272</v>
      </c>
      <c r="B692" s="49">
        <v>64221</v>
      </c>
      <c r="C692" s="89" t="s">
        <v>1377</v>
      </c>
      <c r="D692" s="403" t="s">
        <v>304</v>
      </c>
      <c r="E692" s="49">
        <v>0</v>
      </c>
      <c r="F692" s="49">
        <v>10</v>
      </c>
      <c r="G692" s="49">
        <v>10</v>
      </c>
      <c r="H692" s="49">
        <v>78110000</v>
      </c>
      <c r="I692" s="39">
        <v>234504</v>
      </c>
      <c r="J692" s="39">
        <f t="shared" si="14"/>
        <v>2345040</v>
      </c>
      <c r="K692" s="358"/>
    </row>
    <row r="693" spans="1:11" ht="27">
      <c r="A693" s="38">
        <f t="shared" si="15"/>
        <v>273</v>
      </c>
      <c r="B693" s="49">
        <v>64221</v>
      </c>
      <c r="C693" s="89" t="s">
        <v>1378</v>
      </c>
      <c r="D693" s="403" t="s">
        <v>304</v>
      </c>
      <c r="E693" s="49">
        <v>0</v>
      </c>
      <c r="F693" s="49">
        <v>10</v>
      </c>
      <c r="G693" s="49">
        <v>10</v>
      </c>
      <c r="H693" s="49">
        <v>78110000</v>
      </c>
      <c r="I693" s="39">
        <v>234504</v>
      </c>
      <c r="J693" s="39">
        <f t="shared" si="14"/>
        <v>2345040</v>
      </c>
      <c r="K693" s="358"/>
    </row>
    <row r="694" spans="1:11" ht="27">
      <c r="A694" s="38">
        <f t="shared" si="15"/>
        <v>274</v>
      </c>
      <c r="B694" s="49">
        <v>64221</v>
      </c>
      <c r="C694" s="89" t="s">
        <v>1379</v>
      </c>
      <c r="D694" s="403" t="s">
        <v>304</v>
      </c>
      <c r="E694" s="49">
        <v>0</v>
      </c>
      <c r="F694" s="49">
        <v>10</v>
      </c>
      <c r="G694" s="49">
        <v>10</v>
      </c>
      <c r="H694" s="49">
        <v>78110000</v>
      </c>
      <c r="I694" s="39">
        <v>234504</v>
      </c>
      <c r="J694" s="39">
        <f t="shared" si="14"/>
        <v>2345040</v>
      </c>
      <c r="K694" s="358"/>
    </row>
    <row r="695" spans="1:11" ht="27">
      <c r="A695" s="38">
        <f t="shared" si="15"/>
        <v>275</v>
      </c>
      <c r="B695" s="49">
        <v>64221</v>
      </c>
      <c r="C695" s="89" t="s">
        <v>1380</v>
      </c>
      <c r="D695" s="403" t="s">
        <v>304</v>
      </c>
      <c r="E695" s="49">
        <v>0</v>
      </c>
      <c r="F695" s="49">
        <v>10</v>
      </c>
      <c r="G695" s="49">
        <v>10</v>
      </c>
      <c r="H695" s="49">
        <v>78110000</v>
      </c>
      <c r="I695" s="39">
        <v>234504</v>
      </c>
      <c r="J695" s="39">
        <f t="shared" si="14"/>
        <v>2345040</v>
      </c>
      <c r="K695" s="358"/>
    </row>
    <row r="696" spans="1:11" ht="27">
      <c r="A696" s="38">
        <f t="shared" si="15"/>
        <v>276</v>
      </c>
      <c r="B696" s="49">
        <v>64221</v>
      </c>
      <c r="C696" s="89" t="s">
        <v>1381</v>
      </c>
      <c r="D696" s="403" t="s">
        <v>304</v>
      </c>
      <c r="E696" s="49">
        <v>0</v>
      </c>
      <c r="F696" s="49">
        <v>10</v>
      </c>
      <c r="G696" s="49">
        <v>10</v>
      </c>
      <c r="H696" s="49">
        <v>78110000</v>
      </c>
      <c r="I696" s="39">
        <v>234504</v>
      </c>
      <c r="J696" s="39">
        <f t="shared" si="14"/>
        <v>2345040</v>
      </c>
      <c r="K696" s="358"/>
    </row>
    <row r="697" spans="1:11" ht="27">
      <c r="A697" s="38">
        <f t="shared" si="15"/>
        <v>277</v>
      </c>
      <c r="B697" s="49">
        <v>64221</v>
      </c>
      <c r="C697" s="89" t="s">
        <v>1382</v>
      </c>
      <c r="D697" s="403" t="s">
        <v>304</v>
      </c>
      <c r="E697" s="49">
        <v>0</v>
      </c>
      <c r="F697" s="49">
        <v>10</v>
      </c>
      <c r="G697" s="49">
        <v>10</v>
      </c>
      <c r="H697" s="49">
        <v>78110000</v>
      </c>
      <c r="I697" s="39">
        <v>234504</v>
      </c>
      <c r="J697" s="39">
        <f t="shared" si="14"/>
        <v>2345040</v>
      </c>
      <c r="K697" s="358"/>
    </row>
    <row r="698" spans="1:11" ht="27">
      <c r="A698" s="38">
        <f t="shared" si="15"/>
        <v>278</v>
      </c>
      <c r="B698" s="49">
        <v>64221</v>
      </c>
      <c r="C698" s="89" t="s">
        <v>1383</v>
      </c>
      <c r="D698" s="403" t="s">
        <v>304</v>
      </c>
      <c r="E698" s="49">
        <v>0</v>
      </c>
      <c r="F698" s="49">
        <v>10</v>
      </c>
      <c r="G698" s="49">
        <v>10</v>
      </c>
      <c r="H698" s="49">
        <v>78110000</v>
      </c>
      <c r="I698" s="39">
        <v>234504</v>
      </c>
      <c r="J698" s="39">
        <f t="shared" si="14"/>
        <v>2345040</v>
      </c>
      <c r="K698" s="358"/>
    </row>
    <row r="699" spans="1:11" ht="27">
      <c r="A699" s="38">
        <f t="shared" si="15"/>
        <v>279</v>
      </c>
      <c r="B699" s="49">
        <v>64221</v>
      </c>
      <c r="C699" s="89" t="s">
        <v>1384</v>
      </c>
      <c r="D699" s="403" t="s">
        <v>304</v>
      </c>
      <c r="E699" s="49">
        <v>0</v>
      </c>
      <c r="F699" s="49">
        <v>10</v>
      </c>
      <c r="G699" s="49">
        <v>10</v>
      </c>
      <c r="H699" s="49">
        <v>78110000</v>
      </c>
      <c r="I699" s="39">
        <v>234504</v>
      </c>
      <c r="J699" s="39">
        <f t="shared" si="14"/>
        <v>2345040</v>
      </c>
      <c r="K699" s="358"/>
    </row>
    <row r="700" spans="1:11" ht="40.5">
      <c r="A700" s="38">
        <f t="shared" si="15"/>
        <v>280</v>
      </c>
      <c r="B700" s="49">
        <v>64221</v>
      </c>
      <c r="C700" s="89" t="s">
        <v>1385</v>
      </c>
      <c r="D700" s="403" t="s">
        <v>304</v>
      </c>
      <c r="E700" s="49">
        <v>0</v>
      </c>
      <c r="F700" s="49">
        <v>10</v>
      </c>
      <c r="G700" s="49">
        <v>10</v>
      </c>
      <c r="H700" s="49">
        <v>78110000</v>
      </c>
      <c r="I700" s="39">
        <v>234504</v>
      </c>
      <c r="J700" s="39">
        <f t="shared" si="14"/>
        <v>2345040</v>
      </c>
      <c r="K700" s="358"/>
    </row>
    <row r="701" spans="1:11" ht="27">
      <c r="A701" s="38">
        <f t="shared" si="15"/>
        <v>281</v>
      </c>
      <c r="B701" s="49">
        <v>64221</v>
      </c>
      <c r="C701" s="89" t="s">
        <v>1386</v>
      </c>
      <c r="D701" s="403" t="s">
        <v>304</v>
      </c>
      <c r="E701" s="49">
        <v>0</v>
      </c>
      <c r="F701" s="49">
        <v>10</v>
      </c>
      <c r="G701" s="49">
        <v>10</v>
      </c>
      <c r="H701" s="49">
        <v>78110000</v>
      </c>
      <c r="I701" s="39">
        <v>234504</v>
      </c>
      <c r="J701" s="39">
        <f t="shared" si="14"/>
        <v>2345040</v>
      </c>
      <c r="K701" s="358"/>
    </row>
    <row r="702" spans="1:11" ht="27">
      <c r="A702" s="38">
        <f t="shared" si="15"/>
        <v>282</v>
      </c>
      <c r="B702" s="49">
        <v>64221</v>
      </c>
      <c r="C702" s="89" t="s">
        <v>1387</v>
      </c>
      <c r="D702" s="403" t="s">
        <v>304</v>
      </c>
      <c r="E702" s="49">
        <v>0</v>
      </c>
      <c r="F702" s="49">
        <v>10</v>
      </c>
      <c r="G702" s="49">
        <v>10</v>
      </c>
      <c r="H702" s="49">
        <v>78110000</v>
      </c>
      <c r="I702" s="39">
        <v>234504</v>
      </c>
      <c r="J702" s="39">
        <f t="shared" si="14"/>
        <v>2345040</v>
      </c>
      <c r="K702" s="358"/>
    </row>
    <row r="703" spans="1:11" ht="27">
      <c r="A703" s="38">
        <f t="shared" si="15"/>
        <v>283</v>
      </c>
      <c r="B703" s="49">
        <v>64221</v>
      </c>
      <c r="C703" s="89" t="s">
        <v>1388</v>
      </c>
      <c r="D703" s="403" t="s">
        <v>304</v>
      </c>
      <c r="E703" s="49">
        <v>0</v>
      </c>
      <c r="F703" s="49">
        <v>10</v>
      </c>
      <c r="G703" s="49">
        <v>10</v>
      </c>
      <c r="H703" s="49">
        <v>78110000</v>
      </c>
      <c r="I703" s="39">
        <v>234504</v>
      </c>
      <c r="J703" s="39">
        <f t="shared" si="14"/>
        <v>2345040</v>
      </c>
      <c r="K703" s="358"/>
    </row>
    <row r="704" spans="1:11" ht="27">
      <c r="A704" s="38">
        <f t="shared" si="15"/>
        <v>284</v>
      </c>
      <c r="B704" s="49">
        <v>64221</v>
      </c>
      <c r="C704" s="89" t="s">
        <v>1389</v>
      </c>
      <c r="D704" s="403" t="s">
        <v>304</v>
      </c>
      <c r="E704" s="49">
        <v>0</v>
      </c>
      <c r="F704" s="49">
        <v>10</v>
      </c>
      <c r="G704" s="49">
        <v>10</v>
      </c>
      <c r="H704" s="49">
        <v>78110000</v>
      </c>
      <c r="I704" s="39">
        <v>234504</v>
      </c>
      <c r="J704" s="39">
        <f t="shared" si="14"/>
        <v>2345040</v>
      </c>
      <c r="K704" s="358"/>
    </row>
    <row r="705" spans="1:11" ht="27">
      <c r="A705" s="38">
        <f t="shared" si="15"/>
        <v>285</v>
      </c>
      <c r="B705" s="49">
        <v>64221</v>
      </c>
      <c r="C705" s="89" t="s">
        <v>1390</v>
      </c>
      <c r="D705" s="403" t="s">
        <v>304</v>
      </c>
      <c r="E705" s="49">
        <v>0</v>
      </c>
      <c r="F705" s="49">
        <v>10</v>
      </c>
      <c r="G705" s="49">
        <v>10</v>
      </c>
      <c r="H705" s="49">
        <v>78110000</v>
      </c>
      <c r="I705" s="39">
        <v>234504</v>
      </c>
      <c r="J705" s="39">
        <f t="shared" si="14"/>
        <v>2345040</v>
      </c>
      <c r="K705" s="358"/>
    </row>
    <row r="706" spans="1:11" ht="27">
      <c r="A706" s="38">
        <f t="shared" si="15"/>
        <v>286</v>
      </c>
      <c r="B706" s="49">
        <v>64221</v>
      </c>
      <c r="C706" s="89" t="s">
        <v>1391</v>
      </c>
      <c r="D706" s="403" t="s">
        <v>304</v>
      </c>
      <c r="E706" s="49">
        <v>0</v>
      </c>
      <c r="F706" s="49">
        <v>10</v>
      </c>
      <c r="G706" s="49">
        <v>10</v>
      </c>
      <c r="H706" s="49">
        <v>78110000</v>
      </c>
      <c r="I706" s="39">
        <v>234504</v>
      </c>
      <c r="J706" s="39">
        <f t="shared" si="14"/>
        <v>2345040</v>
      </c>
      <c r="K706" s="358"/>
    </row>
    <row r="707" spans="1:11" ht="27">
      <c r="A707" s="38">
        <f t="shared" si="15"/>
        <v>287</v>
      </c>
      <c r="B707" s="49">
        <v>64221</v>
      </c>
      <c r="C707" s="89" t="s">
        <v>1392</v>
      </c>
      <c r="D707" s="403" t="s">
        <v>304</v>
      </c>
      <c r="E707" s="49">
        <v>0</v>
      </c>
      <c r="F707" s="49">
        <v>10</v>
      </c>
      <c r="G707" s="49">
        <v>10</v>
      </c>
      <c r="H707" s="49">
        <v>78110000</v>
      </c>
      <c r="I707" s="39">
        <v>234504</v>
      </c>
      <c r="J707" s="39">
        <f t="shared" si="14"/>
        <v>2345040</v>
      </c>
      <c r="K707" s="358"/>
    </row>
    <row r="708" spans="1:11" ht="27">
      <c r="A708" s="38">
        <f t="shared" si="15"/>
        <v>288</v>
      </c>
      <c r="B708" s="49">
        <v>64221</v>
      </c>
      <c r="C708" s="89" t="s">
        <v>1393</v>
      </c>
      <c r="D708" s="403" t="s">
        <v>304</v>
      </c>
      <c r="E708" s="49">
        <v>0</v>
      </c>
      <c r="F708" s="49">
        <v>10</v>
      </c>
      <c r="G708" s="49">
        <v>10</v>
      </c>
      <c r="H708" s="49">
        <v>78110000</v>
      </c>
      <c r="I708" s="39">
        <v>234504</v>
      </c>
      <c r="J708" s="39">
        <f t="shared" si="14"/>
        <v>2345040</v>
      </c>
      <c r="K708" s="358"/>
    </row>
    <row r="709" spans="1:11" ht="27">
      <c r="A709" s="38">
        <f t="shared" si="15"/>
        <v>289</v>
      </c>
      <c r="B709" s="49">
        <v>64221</v>
      </c>
      <c r="C709" s="89" t="s">
        <v>1394</v>
      </c>
      <c r="D709" s="403" t="s">
        <v>304</v>
      </c>
      <c r="E709" s="49">
        <v>0</v>
      </c>
      <c r="F709" s="49">
        <v>10</v>
      </c>
      <c r="G709" s="49">
        <v>10</v>
      </c>
      <c r="H709" s="49">
        <v>78110000</v>
      </c>
      <c r="I709" s="39">
        <v>234504</v>
      </c>
      <c r="J709" s="39">
        <f t="shared" si="14"/>
        <v>2345040</v>
      </c>
      <c r="K709" s="358"/>
    </row>
    <row r="710" spans="1:11" ht="27">
      <c r="A710" s="38">
        <f t="shared" si="15"/>
        <v>290</v>
      </c>
      <c r="B710" s="49">
        <v>64221</v>
      </c>
      <c r="C710" s="89" t="s">
        <v>1395</v>
      </c>
      <c r="D710" s="403" t="s">
        <v>304</v>
      </c>
      <c r="E710" s="49">
        <v>0</v>
      </c>
      <c r="F710" s="49">
        <v>10</v>
      </c>
      <c r="G710" s="49">
        <v>10</v>
      </c>
      <c r="H710" s="49">
        <v>78110000</v>
      </c>
      <c r="I710" s="39">
        <v>234504</v>
      </c>
      <c r="J710" s="39">
        <f t="shared" si="14"/>
        <v>2345040</v>
      </c>
      <c r="K710" s="358"/>
    </row>
    <row r="711" spans="1:11" ht="27">
      <c r="A711" s="38">
        <f t="shared" si="15"/>
        <v>291</v>
      </c>
      <c r="B711" s="49">
        <v>64221</v>
      </c>
      <c r="C711" s="89" t="s">
        <v>1396</v>
      </c>
      <c r="D711" s="403" t="s">
        <v>304</v>
      </c>
      <c r="E711" s="49">
        <v>0</v>
      </c>
      <c r="F711" s="49">
        <v>10</v>
      </c>
      <c r="G711" s="49">
        <v>10</v>
      </c>
      <c r="H711" s="49">
        <v>78110000</v>
      </c>
      <c r="I711" s="39">
        <v>234504</v>
      </c>
      <c r="J711" s="39">
        <f t="shared" si="14"/>
        <v>2345040</v>
      </c>
      <c r="K711" s="358"/>
    </row>
    <row r="712" spans="1:11" ht="27" customHeight="1">
      <c r="A712" s="38">
        <f t="shared" si="15"/>
        <v>292</v>
      </c>
      <c r="B712" s="49">
        <v>64221</v>
      </c>
      <c r="C712" s="89" t="s">
        <v>1692</v>
      </c>
      <c r="D712" s="403" t="s">
        <v>304</v>
      </c>
      <c r="E712" s="49">
        <v>0</v>
      </c>
      <c r="F712" s="49">
        <v>10</v>
      </c>
      <c r="G712" s="49">
        <v>10</v>
      </c>
      <c r="H712" s="49">
        <v>78110000</v>
      </c>
      <c r="I712" s="39">
        <v>234504</v>
      </c>
      <c r="J712" s="39">
        <f t="shared" si="14"/>
        <v>2345040</v>
      </c>
      <c r="K712" s="358"/>
    </row>
    <row r="713" spans="1:11" ht="27">
      <c r="A713" s="38">
        <f t="shared" si="15"/>
        <v>293</v>
      </c>
      <c r="B713" s="49">
        <v>64221</v>
      </c>
      <c r="C713" s="89" t="s">
        <v>1397</v>
      </c>
      <c r="D713" s="403" t="s">
        <v>304</v>
      </c>
      <c r="E713" s="49">
        <v>0</v>
      </c>
      <c r="F713" s="49">
        <v>10</v>
      </c>
      <c r="G713" s="49">
        <v>10</v>
      </c>
      <c r="H713" s="49">
        <v>78110000</v>
      </c>
      <c r="I713" s="39">
        <v>234504</v>
      </c>
      <c r="J713" s="39">
        <f t="shared" si="14"/>
        <v>2345040</v>
      </c>
      <c r="K713" s="358"/>
    </row>
    <row r="714" spans="1:11" ht="27">
      <c r="A714" s="38">
        <f t="shared" si="15"/>
        <v>294</v>
      </c>
      <c r="B714" s="49">
        <v>64221</v>
      </c>
      <c r="C714" s="89" t="s">
        <v>1398</v>
      </c>
      <c r="D714" s="403" t="s">
        <v>304</v>
      </c>
      <c r="E714" s="49">
        <v>0</v>
      </c>
      <c r="F714" s="49">
        <v>10</v>
      </c>
      <c r="G714" s="49">
        <v>10</v>
      </c>
      <c r="H714" s="49">
        <v>78110000</v>
      </c>
      <c r="I714" s="39">
        <v>234504</v>
      </c>
      <c r="J714" s="39">
        <f t="shared" si="14"/>
        <v>2345040</v>
      </c>
      <c r="K714" s="358"/>
    </row>
    <row r="715" spans="1:11" ht="40.5">
      <c r="A715" s="38">
        <f t="shared" si="15"/>
        <v>295</v>
      </c>
      <c r="B715" s="49">
        <v>64221</v>
      </c>
      <c r="C715" s="89" t="s">
        <v>1399</v>
      </c>
      <c r="D715" s="403" t="s">
        <v>304</v>
      </c>
      <c r="E715" s="49">
        <v>0</v>
      </c>
      <c r="F715" s="49">
        <v>10</v>
      </c>
      <c r="G715" s="49">
        <v>10</v>
      </c>
      <c r="H715" s="49">
        <v>78110000</v>
      </c>
      <c r="I715" s="39">
        <v>234504</v>
      </c>
      <c r="J715" s="39">
        <f t="shared" si="14"/>
        <v>2345040</v>
      </c>
      <c r="K715" s="358"/>
    </row>
    <row r="716" spans="1:11" ht="27">
      <c r="A716" s="38">
        <f t="shared" si="15"/>
        <v>296</v>
      </c>
      <c r="B716" s="49">
        <v>64221</v>
      </c>
      <c r="C716" s="89" t="s">
        <v>1400</v>
      </c>
      <c r="D716" s="403" t="s">
        <v>304</v>
      </c>
      <c r="E716" s="49">
        <v>0</v>
      </c>
      <c r="F716" s="49">
        <v>10</v>
      </c>
      <c r="G716" s="49">
        <v>10</v>
      </c>
      <c r="H716" s="49">
        <v>78110000</v>
      </c>
      <c r="I716" s="39">
        <v>234504</v>
      </c>
      <c r="J716" s="39">
        <f t="shared" si="14"/>
        <v>2345040</v>
      </c>
      <c r="K716" s="358"/>
    </row>
    <row r="717" spans="1:11" ht="27">
      <c r="A717" s="38">
        <f t="shared" si="15"/>
        <v>297</v>
      </c>
      <c r="B717" s="49">
        <v>64221</v>
      </c>
      <c r="C717" s="89" t="s">
        <v>1401</v>
      </c>
      <c r="D717" s="403" t="s">
        <v>304</v>
      </c>
      <c r="E717" s="49">
        <v>0</v>
      </c>
      <c r="F717" s="49">
        <v>10</v>
      </c>
      <c r="G717" s="49">
        <v>10</v>
      </c>
      <c r="H717" s="49">
        <v>78110000</v>
      </c>
      <c r="I717" s="39">
        <v>234504</v>
      </c>
      <c r="J717" s="39">
        <f t="shared" si="14"/>
        <v>2345040</v>
      </c>
      <c r="K717" s="358"/>
    </row>
    <row r="718" spans="1:11" ht="27">
      <c r="A718" s="38">
        <f t="shared" si="15"/>
        <v>298</v>
      </c>
      <c r="B718" s="49">
        <v>64221</v>
      </c>
      <c r="C718" s="89" t="s">
        <v>1402</v>
      </c>
      <c r="D718" s="403" t="s">
        <v>304</v>
      </c>
      <c r="E718" s="49">
        <v>0</v>
      </c>
      <c r="F718" s="49">
        <v>10</v>
      </c>
      <c r="G718" s="49">
        <v>10</v>
      </c>
      <c r="H718" s="49">
        <v>78110000</v>
      </c>
      <c r="I718" s="39">
        <v>234504</v>
      </c>
      <c r="J718" s="39">
        <f t="shared" si="14"/>
        <v>2345040</v>
      </c>
      <c r="K718" s="358"/>
    </row>
    <row r="719" spans="1:11" ht="27">
      <c r="A719" s="38">
        <f t="shared" si="15"/>
        <v>299</v>
      </c>
      <c r="B719" s="49">
        <v>64221</v>
      </c>
      <c r="C719" s="89" t="s">
        <v>1403</v>
      </c>
      <c r="D719" s="403" t="s">
        <v>304</v>
      </c>
      <c r="E719" s="49">
        <v>0</v>
      </c>
      <c r="F719" s="49">
        <v>10</v>
      </c>
      <c r="G719" s="49">
        <v>10</v>
      </c>
      <c r="H719" s="49">
        <v>78110000</v>
      </c>
      <c r="I719" s="39">
        <v>234504</v>
      </c>
      <c r="J719" s="39">
        <f t="shared" si="14"/>
        <v>2345040</v>
      </c>
      <c r="K719" s="358"/>
    </row>
    <row r="720" spans="1:11" ht="27">
      <c r="A720" s="38">
        <f t="shared" si="15"/>
        <v>300</v>
      </c>
      <c r="B720" s="49">
        <v>64221</v>
      </c>
      <c r="C720" s="89" t="s">
        <v>1404</v>
      </c>
      <c r="D720" s="403" t="s">
        <v>304</v>
      </c>
      <c r="E720" s="49">
        <v>0</v>
      </c>
      <c r="F720" s="49">
        <v>10</v>
      </c>
      <c r="G720" s="49">
        <v>10</v>
      </c>
      <c r="H720" s="49">
        <v>78110000</v>
      </c>
      <c r="I720" s="39">
        <v>234504</v>
      </c>
      <c r="J720" s="39">
        <f t="shared" si="14"/>
        <v>2345040</v>
      </c>
      <c r="K720" s="358"/>
    </row>
    <row r="721" spans="1:11" ht="27">
      <c r="A721" s="38">
        <f t="shared" si="15"/>
        <v>301</v>
      </c>
      <c r="B721" s="49">
        <v>64221</v>
      </c>
      <c r="C721" s="89" t="s">
        <v>1405</v>
      </c>
      <c r="D721" s="403" t="s">
        <v>304</v>
      </c>
      <c r="E721" s="49">
        <v>0</v>
      </c>
      <c r="F721" s="49">
        <v>10</v>
      </c>
      <c r="G721" s="49">
        <v>10</v>
      </c>
      <c r="H721" s="49">
        <v>78110000</v>
      </c>
      <c r="I721" s="39">
        <v>234504</v>
      </c>
      <c r="J721" s="39">
        <f t="shared" si="14"/>
        <v>2345040</v>
      </c>
      <c r="K721" s="358"/>
    </row>
    <row r="722" spans="1:11" ht="27">
      <c r="A722" s="38">
        <f t="shared" si="15"/>
        <v>302</v>
      </c>
      <c r="B722" s="49">
        <v>64221</v>
      </c>
      <c r="C722" s="89" t="s">
        <v>1406</v>
      </c>
      <c r="D722" s="403" t="s">
        <v>304</v>
      </c>
      <c r="E722" s="49">
        <v>0</v>
      </c>
      <c r="F722" s="49">
        <v>10</v>
      </c>
      <c r="G722" s="49">
        <v>10</v>
      </c>
      <c r="H722" s="49">
        <v>78110000</v>
      </c>
      <c r="I722" s="39">
        <v>234504</v>
      </c>
      <c r="J722" s="39">
        <f t="shared" si="14"/>
        <v>2345040</v>
      </c>
      <c r="K722" s="358"/>
    </row>
    <row r="723" spans="1:11" ht="27">
      <c r="A723" s="38">
        <f t="shared" si="15"/>
        <v>303</v>
      </c>
      <c r="B723" s="49">
        <v>64221</v>
      </c>
      <c r="C723" s="89" t="s">
        <v>1407</v>
      </c>
      <c r="D723" s="403" t="s">
        <v>304</v>
      </c>
      <c r="E723" s="49">
        <v>0</v>
      </c>
      <c r="F723" s="49">
        <v>10</v>
      </c>
      <c r="G723" s="49">
        <v>10</v>
      </c>
      <c r="H723" s="49">
        <v>78110000</v>
      </c>
      <c r="I723" s="39">
        <v>234504</v>
      </c>
      <c r="J723" s="39">
        <f t="shared" si="14"/>
        <v>2345040</v>
      </c>
      <c r="K723" s="358"/>
    </row>
    <row r="724" spans="1:11" ht="27">
      <c r="A724" s="38">
        <f t="shared" si="15"/>
        <v>304</v>
      </c>
      <c r="B724" s="49">
        <v>64221</v>
      </c>
      <c r="C724" s="89" t="s">
        <v>1408</v>
      </c>
      <c r="D724" s="403" t="s">
        <v>304</v>
      </c>
      <c r="E724" s="49">
        <v>0</v>
      </c>
      <c r="F724" s="49">
        <v>10</v>
      </c>
      <c r="G724" s="49">
        <v>10</v>
      </c>
      <c r="H724" s="49">
        <v>78110000</v>
      </c>
      <c r="I724" s="39">
        <v>234504</v>
      </c>
      <c r="J724" s="39">
        <f t="shared" si="14"/>
        <v>2345040</v>
      </c>
      <c r="K724" s="358"/>
    </row>
    <row r="725" spans="1:11" ht="27">
      <c r="A725" s="38">
        <f t="shared" si="15"/>
        <v>305</v>
      </c>
      <c r="B725" s="49">
        <v>64221</v>
      </c>
      <c r="C725" s="89" t="s">
        <v>1409</v>
      </c>
      <c r="D725" s="403" t="s">
        <v>304</v>
      </c>
      <c r="E725" s="49">
        <v>0</v>
      </c>
      <c r="F725" s="49">
        <v>10</v>
      </c>
      <c r="G725" s="49">
        <v>10</v>
      </c>
      <c r="H725" s="49">
        <v>78110000</v>
      </c>
      <c r="I725" s="39">
        <v>234504</v>
      </c>
      <c r="J725" s="39">
        <f t="shared" si="14"/>
        <v>2345040</v>
      </c>
      <c r="K725" s="358"/>
    </row>
    <row r="726" spans="1:11" ht="40.5">
      <c r="A726" s="38">
        <f t="shared" si="15"/>
        <v>306</v>
      </c>
      <c r="B726" s="49">
        <v>64221</v>
      </c>
      <c r="C726" s="89" t="s">
        <v>1410</v>
      </c>
      <c r="D726" s="403" t="s">
        <v>304</v>
      </c>
      <c r="E726" s="49">
        <v>0</v>
      </c>
      <c r="F726" s="49">
        <v>10</v>
      </c>
      <c r="G726" s="49">
        <v>10</v>
      </c>
      <c r="H726" s="49">
        <v>78110000</v>
      </c>
      <c r="I726" s="39">
        <v>234504</v>
      </c>
      <c r="J726" s="39">
        <f t="shared" si="14"/>
        <v>2345040</v>
      </c>
      <c r="K726" s="358"/>
    </row>
    <row r="727" spans="1:11" ht="27">
      <c r="A727" s="38">
        <f t="shared" si="15"/>
        <v>307</v>
      </c>
      <c r="B727" s="49">
        <v>64221</v>
      </c>
      <c r="C727" s="89" t="s">
        <v>1411</v>
      </c>
      <c r="D727" s="403" t="s">
        <v>304</v>
      </c>
      <c r="E727" s="49">
        <v>0</v>
      </c>
      <c r="F727" s="49">
        <v>10</v>
      </c>
      <c r="G727" s="49">
        <v>10</v>
      </c>
      <c r="H727" s="49">
        <v>78110000</v>
      </c>
      <c r="I727" s="39">
        <v>234504</v>
      </c>
      <c r="J727" s="39">
        <f t="shared" si="14"/>
        <v>2345040</v>
      </c>
      <c r="K727" s="358"/>
    </row>
    <row r="728" spans="1:11" ht="27">
      <c r="A728" s="38">
        <f t="shared" si="15"/>
        <v>308</v>
      </c>
      <c r="B728" s="49">
        <v>64221</v>
      </c>
      <c r="C728" s="89" t="s">
        <v>1412</v>
      </c>
      <c r="D728" s="403" t="s">
        <v>304</v>
      </c>
      <c r="E728" s="49">
        <v>0</v>
      </c>
      <c r="F728" s="49">
        <v>10</v>
      </c>
      <c r="G728" s="49">
        <v>10</v>
      </c>
      <c r="H728" s="49">
        <v>78110000</v>
      </c>
      <c r="I728" s="39">
        <v>234504</v>
      </c>
      <c r="J728" s="39">
        <f t="shared" si="14"/>
        <v>2345040</v>
      </c>
      <c r="K728" s="358"/>
    </row>
    <row r="729" spans="1:11" ht="27">
      <c r="A729" s="38">
        <f t="shared" si="15"/>
        <v>309</v>
      </c>
      <c r="B729" s="49">
        <v>64221</v>
      </c>
      <c r="C729" s="89" t="s">
        <v>1413</v>
      </c>
      <c r="D729" s="403" t="s">
        <v>304</v>
      </c>
      <c r="E729" s="49">
        <v>0</v>
      </c>
      <c r="F729" s="49">
        <v>10</v>
      </c>
      <c r="G729" s="49">
        <v>10</v>
      </c>
      <c r="H729" s="49">
        <v>78110000</v>
      </c>
      <c r="I729" s="39">
        <v>234504</v>
      </c>
      <c r="J729" s="39">
        <f t="shared" si="14"/>
        <v>2345040</v>
      </c>
      <c r="K729" s="358"/>
    </row>
    <row r="730" spans="1:11" ht="27">
      <c r="A730" s="38">
        <f t="shared" si="15"/>
        <v>310</v>
      </c>
      <c r="B730" s="49">
        <v>64221</v>
      </c>
      <c r="C730" s="89" t="s">
        <v>1414</v>
      </c>
      <c r="D730" s="403" t="s">
        <v>304</v>
      </c>
      <c r="E730" s="49">
        <v>0</v>
      </c>
      <c r="F730" s="49">
        <v>10</v>
      </c>
      <c r="G730" s="49">
        <v>10</v>
      </c>
      <c r="H730" s="49">
        <v>78110000</v>
      </c>
      <c r="I730" s="39">
        <v>234504</v>
      </c>
      <c r="J730" s="39">
        <f t="shared" si="14"/>
        <v>2345040</v>
      </c>
      <c r="K730" s="358"/>
    </row>
    <row r="731" spans="1:11" ht="27">
      <c r="A731" s="38">
        <f t="shared" si="15"/>
        <v>311</v>
      </c>
      <c r="B731" s="49">
        <v>64221</v>
      </c>
      <c r="C731" s="89" t="s">
        <v>1415</v>
      </c>
      <c r="D731" s="403" t="s">
        <v>304</v>
      </c>
      <c r="E731" s="49">
        <v>0</v>
      </c>
      <c r="F731" s="49">
        <v>10</v>
      </c>
      <c r="G731" s="49">
        <v>10</v>
      </c>
      <c r="H731" s="49">
        <v>78110000</v>
      </c>
      <c r="I731" s="39">
        <v>234504</v>
      </c>
      <c r="J731" s="39">
        <f t="shared" si="14"/>
        <v>2345040</v>
      </c>
      <c r="K731" s="358"/>
    </row>
    <row r="732" spans="1:11" ht="27">
      <c r="A732" s="38">
        <f t="shared" si="15"/>
        <v>312</v>
      </c>
      <c r="B732" s="49">
        <v>64221</v>
      </c>
      <c r="C732" s="89" t="s">
        <v>1416</v>
      </c>
      <c r="D732" s="403" t="s">
        <v>304</v>
      </c>
      <c r="E732" s="49">
        <v>0</v>
      </c>
      <c r="F732" s="49">
        <v>10</v>
      </c>
      <c r="G732" s="49">
        <v>10</v>
      </c>
      <c r="H732" s="49">
        <v>78110000</v>
      </c>
      <c r="I732" s="39">
        <v>234504</v>
      </c>
      <c r="J732" s="39">
        <f t="shared" si="14"/>
        <v>2345040</v>
      </c>
      <c r="K732" s="358"/>
    </row>
    <row r="733" spans="1:11" ht="27">
      <c r="A733" s="38">
        <f t="shared" si="15"/>
        <v>313</v>
      </c>
      <c r="B733" s="49">
        <v>64221</v>
      </c>
      <c r="C733" s="89" t="s">
        <v>1417</v>
      </c>
      <c r="D733" s="403" t="s">
        <v>304</v>
      </c>
      <c r="E733" s="49">
        <v>0</v>
      </c>
      <c r="F733" s="49">
        <v>10</v>
      </c>
      <c r="G733" s="49">
        <v>10</v>
      </c>
      <c r="H733" s="49">
        <v>78110000</v>
      </c>
      <c r="I733" s="39">
        <v>234504</v>
      </c>
      <c r="J733" s="39">
        <f t="shared" si="14"/>
        <v>2345040</v>
      </c>
      <c r="K733" s="358"/>
    </row>
    <row r="734" spans="1:11" ht="27">
      <c r="A734" s="38">
        <f t="shared" si="15"/>
        <v>314</v>
      </c>
      <c r="B734" s="49">
        <v>64221</v>
      </c>
      <c r="C734" s="89" t="s">
        <v>1418</v>
      </c>
      <c r="D734" s="403" t="s">
        <v>304</v>
      </c>
      <c r="E734" s="49">
        <v>0</v>
      </c>
      <c r="F734" s="49">
        <v>10</v>
      </c>
      <c r="G734" s="49">
        <v>10</v>
      </c>
      <c r="H734" s="49">
        <v>78110000</v>
      </c>
      <c r="I734" s="39">
        <v>234504</v>
      </c>
      <c r="J734" s="39">
        <f t="shared" si="14"/>
        <v>2345040</v>
      </c>
      <c r="K734" s="358"/>
    </row>
    <row r="735" spans="1:11" ht="27">
      <c r="A735" s="38">
        <f t="shared" si="15"/>
        <v>315</v>
      </c>
      <c r="B735" s="49">
        <v>64221</v>
      </c>
      <c r="C735" s="89" t="s">
        <v>1419</v>
      </c>
      <c r="D735" s="403" t="s">
        <v>304</v>
      </c>
      <c r="E735" s="49">
        <v>0</v>
      </c>
      <c r="F735" s="49">
        <v>10</v>
      </c>
      <c r="G735" s="49">
        <v>10</v>
      </c>
      <c r="H735" s="49">
        <v>78110000</v>
      </c>
      <c r="I735" s="39">
        <v>234504</v>
      </c>
      <c r="J735" s="39">
        <f t="shared" si="14"/>
        <v>2345040</v>
      </c>
      <c r="K735" s="358"/>
    </row>
    <row r="736" spans="1:11" ht="27">
      <c r="A736" s="38">
        <f t="shared" si="15"/>
        <v>316</v>
      </c>
      <c r="B736" s="49">
        <v>64221</v>
      </c>
      <c r="C736" s="89" t="s">
        <v>1420</v>
      </c>
      <c r="D736" s="403" t="s">
        <v>304</v>
      </c>
      <c r="E736" s="49">
        <v>0</v>
      </c>
      <c r="F736" s="49">
        <v>10</v>
      </c>
      <c r="G736" s="49">
        <v>10</v>
      </c>
      <c r="H736" s="49">
        <v>78110000</v>
      </c>
      <c r="I736" s="39">
        <v>234504</v>
      </c>
      <c r="J736" s="39">
        <f t="shared" si="14"/>
        <v>2345040</v>
      </c>
      <c r="K736" s="358"/>
    </row>
    <row r="737" spans="1:11" ht="27">
      <c r="A737" s="38">
        <f t="shared" si="15"/>
        <v>317</v>
      </c>
      <c r="B737" s="49">
        <v>64221</v>
      </c>
      <c r="C737" s="89" t="s">
        <v>1421</v>
      </c>
      <c r="D737" s="403" t="s">
        <v>304</v>
      </c>
      <c r="E737" s="49">
        <v>0</v>
      </c>
      <c r="F737" s="49">
        <v>10</v>
      </c>
      <c r="G737" s="49">
        <v>10</v>
      </c>
      <c r="H737" s="49">
        <v>78110000</v>
      </c>
      <c r="I737" s="39">
        <v>234504</v>
      </c>
      <c r="J737" s="39">
        <f t="shared" si="14"/>
        <v>2345040</v>
      </c>
      <c r="K737" s="358"/>
    </row>
    <row r="738" spans="1:11" ht="27">
      <c r="A738" s="38">
        <f t="shared" si="15"/>
        <v>318</v>
      </c>
      <c r="B738" s="49">
        <v>64221</v>
      </c>
      <c r="C738" s="89" t="s">
        <v>1422</v>
      </c>
      <c r="D738" s="403" t="s">
        <v>304</v>
      </c>
      <c r="E738" s="49">
        <v>0</v>
      </c>
      <c r="F738" s="49">
        <v>10</v>
      </c>
      <c r="G738" s="49">
        <v>10</v>
      </c>
      <c r="H738" s="49">
        <v>78110000</v>
      </c>
      <c r="I738" s="39">
        <v>234504</v>
      </c>
      <c r="J738" s="39">
        <f t="shared" si="14"/>
        <v>2345040</v>
      </c>
      <c r="K738" s="358"/>
    </row>
    <row r="739" spans="1:11" ht="27">
      <c r="A739" s="38">
        <f t="shared" si="15"/>
        <v>319</v>
      </c>
      <c r="B739" s="49">
        <v>64221</v>
      </c>
      <c r="C739" s="89" t="s">
        <v>1423</v>
      </c>
      <c r="D739" s="403" t="s">
        <v>304</v>
      </c>
      <c r="E739" s="49">
        <v>0</v>
      </c>
      <c r="F739" s="49">
        <v>10</v>
      </c>
      <c r="G739" s="49">
        <v>10</v>
      </c>
      <c r="H739" s="49">
        <v>78110000</v>
      </c>
      <c r="I739" s="39">
        <v>234504</v>
      </c>
      <c r="J739" s="39">
        <f t="shared" si="14"/>
        <v>2345040</v>
      </c>
      <c r="K739" s="358"/>
    </row>
    <row r="740" spans="1:11" ht="27">
      <c r="A740" s="38">
        <f t="shared" si="15"/>
        <v>320</v>
      </c>
      <c r="B740" s="49">
        <v>64221</v>
      </c>
      <c r="C740" s="89" t="s">
        <v>1424</v>
      </c>
      <c r="D740" s="403" t="s">
        <v>304</v>
      </c>
      <c r="E740" s="49">
        <v>0</v>
      </c>
      <c r="F740" s="49">
        <v>10</v>
      </c>
      <c r="G740" s="49">
        <v>10</v>
      </c>
      <c r="H740" s="49">
        <v>78110000</v>
      </c>
      <c r="I740" s="39">
        <v>234504</v>
      </c>
      <c r="J740" s="39">
        <f t="shared" si="14"/>
        <v>2345040</v>
      </c>
      <c r="K740" s="358"/>
    </row>
    <row r="741" spans="1:11" ht="27">
      <c r="A741" s="38">
        <f t="shared" si="15"/>
        <v>321</v>
      </c>
      <c r="B741" s="49">
        <v>64221</v>
      </c>
      <c r="C741" s="89" t="s">
        <v>1425</v>
      </c>
      <c r="D741" s="403" t="s">
        <v>304</v>
      </c>
      <c r="E741" s="49">
        <v>0</v>
      </c>
      <c r="F741" s="49">
        <v>10</v>
      </c>
      <c r="G741" s="49">
        <v>10</v>
      </c>
      <c r="H741" s="49">
        <v>78110000</v>
      </c>
      <c r="I741" s="39">
        <v>234504</v>
      </c>
      <c r="J741" s="39">
        <f t="shared" si="14"/>
        <v>2345040</v>
      </c>
      <c r="K741" s="358"/>
    </row>
    <row r="742" spans="1:11" ht="27">
      <c r="A742" s="38">
        <f t="shared" si="15"/>
        <v>322</v>
      </c>
      <c r="B742" s="49">
        <v>64221</v>
      </c>
      <c r="C742" s="89" t="s">
        <v>1426</v>
      </c>
      <c r="D742" s="403" t="s">
        <v>304</v>
      </c>
      <c r="E742" s="49">
        <v>0</v>
      </c>
      <c r="F742" s="49">
        <v>10</v>
      </c>
      <c r="G742" s="49">
        <v>10</v>
      </c>
      <c r="H742" s="49">
        <v>78110000</v>
      </c>
      <c r="I742" s="39">
        <v>234504</v>
      </c>
      <c r="J742" s="39">
        <f t="shared" si="14"/>
        <v>2345040</v>
      </c>
      <c r="K742" s="358"/>
    </row>
    <row r="743" spans="1:11" ht="27">
      <c r="A743" s="38">
        <f t="shared" si="15"/>
        <v>323</v>
      </c>
      <c r="B743" s="49">
        <v>64221</v>
      </c>
      <c r="C743" s="89" t="s">
        <v>1427</v>
      </c>
      <c r="D743" s="403" t="s">
        <v>304</v>
      </c>
      <c r="E743" s="49">
        <v>0</v>
      </c>
      <c r="F743" s="49">
        <v>10</v>
      </c>
      <c r="G743" s="49">
        <v>10</v>
      </c>
      <c r="H743" s="49">
        <v>78110000</v>
      </c>
      <c r="I743" s="39">
        <v>234504</v>
      </c>
      <c r="J743" s="39">
        <f t="shared" si="14"/>
        <v>2345040</v>
      </c>
      <c r="K743" s="358"/>
    </row>
    <row r="744" spans="1:11" ht="27">
      <c r="A744" s="38">
        <f t="shared" si="15"/>
        <v>324</v>
      </c>
      <c r="B744" s="49">
        <v>64221</v>
      </c>
      <c r="C744" s="89" t="s">
        <v>1428</v>
      </c>
      <c r="D744" s="403" t="s">
        <v>304</v>
      </c>
      <c r="E744" s="49">
        <v>0</v>
      </c>
      <c r="F744" s="49">
        <v>10</v>
      </c>
      <c r="G744" s="49">
        <v>10</v>
      </c>
      <c r="H744" s="49">
        <v>78110000</v>
      </c>
      <c r="I744" s="39">
        <v>234504</v>
      </c>
      <c r="J744" s="39">
        <f t="shared" si="14"/>
        <v>2345040</v>
      </c>
      <c r="K744" s="358"/>
    </row>
    <row r="745" spans="1:11" ht="27">
      <c r="A745" s="38">
        <f t="shared" si="15"/>
        <v>325</v>
      </c>
      <c r="B745" s="49">
        <v>64221</v>
      </c>
      <c r="C745" s="89" t="s">
        <v>1429</v>
      </c>
      <c r="D745" s="403" t="s">
        <v>304</v>
      </c>
      <c r="E745" s="49">
        <v>0</v>
      </c>
      <c r="F745" s="49">
        <v>10</v>
      </c>
      <c r="G745" s="49">
        <v>10</v>
      </c>
      <c r="H745" s="49">
        <v>78110000</v>
      </c>
      <c r="I745" s="39">
        <v>234504</v>
      </c>
      <c r="J745" s="39">
        <f t="shared" si="14"/>
        <v>2345040</v>
      </c>
      <c r="K745" s="358"/>
    </row>
    <row r="746" spans="1:11" ht="27">
      <c r="A746" s="38">
        <f t="shared" si="15"/>
        <v>326</v>
      </c>
      <c r="B746" s="49">
        <v>64221</v>
      </c>
      <c r="C746" s="89" t="s">
        <v>1430</v>
      </c>
      <c r="D746" s="403" t="s">
        <v>304</v>
      </c>
      <c r="E746" s="49">
        <v>0</v>
      </c>
      <c r="F746" s="49">
        <v>20</v>
      </c>
      <c r="G746" s="49">
        <v>20</v>
      </c>
      <c r="H746" s="49">
        <v>78110000</v>
      </c>
      <c r="I746" s="39">
        <v>234504</v>
      </c>
      <c r="J746" s="39">
        <f t="shared" si="14"/>
        <v>4690080</v>
      </c>
      <c r="K746" s="358"/>
    </row>
    <row r="747" spans="1:11" ht="40.5">
      <c r="A747" s="38">
        <f t="shared" si="15"/>
        <v>327</v>
      </c>
      <c r="B747" s="49">
        <v>64221</v>
      </c>
      <c r="C747" s="89" t="s">
        <v>1431</v>
      </c>
      <c r="D747" s="403" t="s">
        <v>304</v>
      </c>
      <c r="E747" s="49">
        <v>0</v>
      </c>
      <c r="F747" s="49">
        <v>10</v>
      </c>
      <c r="G747" s="49">
        <v>10</v>
      </c>
      <c r="H747" s="49">
        <v>78110000</v>
      </c>
      <c r="I747" s="39">
        <v>234504</v>
      </c>
      <c r="J747" s="39">
        <f t="shared" si="14"/>
        <v>2345040</v>
      </c>
      <c r="K747" s="358"/>
    </row>
    <row r="748" spans="1:11" ht="27">
      <c r="A748" s="38">
        <f t="shared" si="15"/>
        <v>328</v>
      </c>
      <c r="B748" s="49">
        <v>64221</v>
      </c>
      <c r="C748" s="89" t="s">
        <v>1432</v>
      </c>
      <c r="D748" s="403" t="s">
        <v>304</v>
      </c>
      <c r="E748" s="49">
        <v>0</v>
      </c>
      <c r="F748" s="49">
        <v>10</v>
      </c>
      <c r="G748" s="49">
        <v>10</v>
      </c>
      <c r="H748" s="49">
        <v>78110000</v>
      </c>
      <c r="I748" s="39">
        <v>234504</v>
      </c>
      <c r="J748" s="39">
        <f t="shared" si="14"/>
        <v>2345040</v>
      </c>
      <c r="K748" s="358"/>
    </row>
    <row r="749" spans="1:11" ht="27">
      <c r="A749" s="38">
        <f t="shared" si="15"/>
        <v>329</v>
      </c>
      <c r="B749" s="49">
        <v>64221</v>
      </c>
      <c r="C749" s="89" t="s">
        <v>1433</v>
      </c>
      <c r="D749" s="403" t="s">
        <v>304</v>
      </c>
      <c r="E749" s="49">
        <v>0</v>
      </c>
      <c r="F749" s="49">
        <v>10</v>
      </c>
      <c r="G749" s="49">
        <v>10</v>
      </c>
      <c r="H749" s="49">
        <v>78110000</v>
      </c>
      <c r="I749" s="39">
        <v>234504</v>
      </c>
      <c r="J749" s="39">
        <f t="shared" si="14"/>
        <v>2345040</v>
      </c>
      <c r="K749" s="358"/>
    </row>
    <row r="750" spans="1:11" ht="27">
      <c r="A750" s="38">
        <f t="shared" si="15"/>
        <v>330</v>
      </c>
      <c r="B750" s="49">
        <v>64221</v>
      </c>
      <c r="C750" s="89" t="s">
        <v>1434</v>
      </c>
      <c r="D750" s="403" t="s">
        <v>304</v>
      </c>
      <c r="E750" s="49">
        <v>0</v>
      </c>
      <c r="F750" s="49">
        <v>10</v>
      </c>
      <c r="G750" s="49">
        <v>10</v>
      </c>
      <c r="H750" s="49">
        <v>78110000</v>
      </c>
      <c r="I750" s="39">
        <v>234504</v>
      </c>
      <c r="J750" s="39">
        <f t="shared" si="14"/>
        <v>2345040</v>
      </c>
      <c r="K750" s="358"/>
    </row>
    <row r="751" spans="1:11" ht="27">
      <c r="A751" s="38">
        <f t="shared" si="15"/>
        <v>331</v>
      </c>
      <c r="B751" s="49">
        <v>64221</v>
      </c>
      <c r="C751" s="89" t="s">
        <v>1435</v>
      </c>
      <c r="D751" s="403" t="s">
        <v>304</v>
      </c>
      <c r="E751" s="49">
        <v>0</v>
      </c>
      <c r="F751" s="49">
        <v>10</v>
      </c>
      <c r="G751" s="49">
        <v>10</v>
      </c>
      <c r="H751" s="49">
        <v>78110000</v>
      </c>
      <c r="I751" s="39">
        <v>234504</v>
      </c>
      <c r="J751" s="39">
        <f t="shared" si="14"/>
        <v>2345040</v>
      </c>
      <c r="K751" s="358"/>
    </row>
    <row r="752" spans="1:11" ht="27">
      <c r="A752" s="38">
        <f t="shared" si="15"/>
        <v>332</v>
      </c>
      <c r="B752" s="49">
        <v>64221</v>
      </c>
      <c r="C752" s="89" t="s">
        <v>1436</v>
      </c>
      <c r="D752" s="403" t="s">
        <v>304</v>
      </c>
      <c r="E752" s="49">
        <v>0</v>
      </c>
      <c r="F752" s="49">
        <v>10</v>
      </c>
      <c r="G752" s="49">
        <v>10</v>
      </c>
      <c r="H752" s="49">
        <v>78110000</v>
      </c>
      <c r="I752" s="39">
        <v>234504</v>
      </c>
      <c r="J752" s="39">
        <f t="shared" si="14"/>
        <v>2345040</v>
      </c>
      <c r="K752" s="358"/>
    </row>
    <row r="753" spans="1:11" ht="27">
      <c r="A753" s="38">
        <f t="shared" si="15"/>
        <v>333</v>
      </c>
      <c r="B753" s="49">
        <v>64221</v>
      </c>
      <c r="C753" s="89" t="s">
        <v>1437</v>
      </c>
      <c r="D753" s="403" t="s">
        <v>304</v>
      </c>
      <c r="E753" s="49">
        <v>0</v>
      </c>
      <c r="F753" s="49">
        <v>10</v>
      </c>
      <c r="G753" s="49">
        <v>10</v>
      </c>
      <c r="H753" s="49">
        <v>78110000</v>
      </c>
      <c r="I753" s="39">
        <v>234504</v>
      </c>
      <c r="J753" s="39">
        <f t="shared" si="14"/>
        <v>2345040</v>
      </c>
      <c r="K753" s="358"/>
    </row>
    <row r="754" spans="1:11" ht="27">
      <c r="A754" s="38">
        <f t="shared" si="15"/>
        <v>334</v>
      </c>
      <c r="B754" s="49">
        <v>64221</v>
      </c>
      <c r="C754" s="89" t="s">
        <v>1438</v>
      </c>
      <c r="D754" s="403" t="s">
        <v>304</v>
      </c>
      <c r="E754" s="49">
        <v>0</v>
      </c>
      <c r="F754" s="49">
        <v>10</v>
      </c>
      <c r="G754" s="49">
        <v>10</v>
      </c>
      <c r="H754" s="49">
        <v>78110000</v>
      </c>
      <c r="I754" s="39">
        <v>234504</v>
      </c>
      <c r="J754" s="39">
        <f t="shared" ref="J754:J874" si="16">I754*F754</f>
        <v>2345040</v>
      </c>
      <c r="K754" s="358"/>
    </row>
    <row r="755" spans="1:11" ht="27">
      <c r="A755" s="38">
        <f t="shared" ref="A755:A818" si="17">A754+1</f>
        <v>335</v>
      </c>
      <c r="B755" s="49">
        <v>64221</v>
      </c>
      <c r="C755" s="89" t="s">
        <v>1439</v>
      </c>
      <c r="D755" s="403" t="s">
        <v>304</v>
      </c>
      <c r="E755" s="49">
        <v>0</v>
      </c>
      <c r="F755" s="49">
        <v>10</v>
      </c>
      <c r="G755" s="49">
        <v>10</v>
      </c>
      <c r="H755" s="49">
        <v>78110000</v>
      </c>
      <c r="I755" s="39">
        <v>234504</v>
      </c>
      <c r="J755" s="39">
        <f t="shared" si="16"/>
        <v>2345040</v>
      </c>
      <c r="K755" s="358"/>
    </row>
    <row r="756" spans="1:11" ht="27">
      <c r="A756" s="38">
        <f t="shared" si="17"/>
        <v>336</v>
      </c>
      <c r="B756" s="49">
        <v>64221</v>
      </c>
      <c r="C756" s="89" t="s">
        <v>1440</v>
      </c>
      <c r="D756" s="403" t="s">
        <v>304</v>
      </c>
      <c r="E756" s="49">
        <v>0</v>
      </c>
      <c r="F756" s="49">
        <v>10</v>
      </c>
      <c r="G756" s="49">
        <v>10</v>
      </c>
      <c r="H756" s="49">
        <v>78110000</v>
      </c>
      <c r="I756" s="39">
        <v>234504</v>
      </c>
      <c r="J756" s="39">
        <f t="shared" si="16"/>
        <v>2345040</v>
      </c>
      <c r="K756" s="358"/>
    </row>
    <row r="757" spans="1:11" ht="27">
      <c r="A757" s="38">
        <f t="shared" si="17"/>
        <v>337</v>
      </c>
      <c r="B757" s="49">
        <v>64221</v>
      </c>
      <c r="C757" s="89" t="s">
        <v>1441</v>
      </c>
      <c r="D757" s="403" t="s">
        <v>304</v>
      </c>
      <c r="E757" s="49">
        <v>0</v>
      </c>
      <c r="F757" s="49">
        <v>10</v>
      </c>
      <c r="G757" s="49">
        <v>10</v>
      </c>
      <c r="H757" s="49">
        <v>78110000</v>
      </c>
      <c r="I757" s="39">
        <v>234504</v>
      </c>
      <c r="J757" s="39">
        <f t="shared" si="16"/>
        <v>2345040</v>
      </c>
      <c r="K757" s="358"/>
    </row>
    <row r="758" spans="1:11" ht="27">
      <c r="A758" s="38">
        <f t="shared" si="17"/>
        <v>338</v>
      </c>
      <c r="B758" s="49">
        <v>64221</v>
      </c>
      <c r="C758" s="89" t="s">
        <v>1442</v>
      </c>
      <c r="D758" s="403" t="s">
        <v>304</v>
      </c>
      <c r="E758" s="49">
        <v>0</v>
      </c>
      <c r="F758" s="49">
        <v>10</v>
      </c>
      <c r="G758" s="49">
        <v>10</v>
      </c>
      <c r="H758" s="49">
        <v>78110000</v>
      </c>
      <c r="I758" s="39">
        <v>234504</v>
      </c>
      <c r="J758" s="39">
        <f t="shared" si="16"/>
        <v>2345040</v>
      </c>
      <c r="K758" s="358"/>
    </row>
    <row r="759" spans="1:11" ht="27">
      <c r="A759" s="38">
        <f t="shared" si="17"/>
        <v>339</v>
      </c>
      <c r="B759" s="49">
        <v>64221</v>
      </c>
      <c r="C759" s="89" t="s">
        <v>1443</v>
      </c>
      <c r="D759" s="403" t="s">
        <v>304</v>
      </c>
      <c r="E759" s="49">
        <v>0</v>
      </c>
      <c r="F759" s="49">
        <v>10</v>
      </c>
      <c r="G759" s="49">
        <v>10</v>
      </c>
      <c r="H759" s="49">
        <v>78110000</v>
      </c>
      <c r="I759" s="39">
        <v>234504</v>
      </c>
      <c r="J759" s="39">
        <f t="shared" si="16"/>
        <v>2345040</v>
      </c>
      <c r="K759" s="358"/>
    </row>
    <row r="760" spans="1:11" ht="27">
      <c r="A760" s="38">
        <f t="shared" si="17"/>
        <v>340</v>
      </c>
      <c r="B760" s="49">
        <v>64221</v>
      </c>
      <c r="C760" s="89" t="s">
        <v>1444</v>
      </c>
      <c r="D760" s="403" t="s">
        <v>304</v>
      </c>
      <c r="E760" s="49">
        <v>0</v>
      </c>
      <c r="F760" s="49">
        <v>10</v>
      </c>
      <c r="G760" s="49">
        <v>10</v>
      </c>
      <c r="H760" s="49">
        <v>78110000</v>
      </c>
      <c r="I760" s="39">
        <v>234504</v>
      </c>
      <c r="J760" s="39">
        <f t="shared" si="16"/>
        <v>2345040</v>
      </c>
      <c r="K760" s="358"/>
    </row>
    <row r="761" spans="1:11" ht="27" customHeight="1">
      <c r="A761" s="38">
        <f t="shared" si="17"/>
        <v>341</v>
      </c>
      <c r="B761" s="49">
        <v>64221</v>
      </c>
      <c r="C761" s="89" t="s">
        <v>1445</v>
      </c>
      <c r="D761" s="403" t="s">
        <v>304</v>
      </c>
      <c r="E761" s="49">
        <v>0</v>
      </c>
      <c r="F761" s="49">
        <v>10</v>
      </c>
      <c r="G761" s="49">
        <v>10</v>
      </c>
      <c r="H761" s="49">
        <v>78110000</v>
      </c>
      <c r="I761" s="39">
        <v>234504</v>
      </c>
      <c r="J761" s="39">
        <f t="shared" si="16"/>
        <v>2345040</v>
      </c>
      <c r="K761" s="358"/>
    </row>
    <row r="762" spans="1:11" ht="27">
      <c r="A762" s="38">
        <f t="shared" si="17"/>
        <v>342</v>
      </c>
      <c r="B762" s="49">
        <v>64221</v>
      </c>
      <c r="C762" s="89" t="s">
        <v>1446</v>
      </c>
      <c r="D762" s="403" t="s">
        <v>304</v>
      </c>
      <c r="E762" s="49">
        <v>0</v>
      </c>
      <c r="F762" s="49">
        <v>10</v>
      </c>
      <c r="G762" s="49">
        <v>10</v>
      </c>
      <c r="H762" s="49">
        <v>78110000</v>
      </c>
      <c r="I762" s="39">
        <v>234504</v>
      </c>
      <c r="J762" s="39">
        <f t="shared" si="16"/>
        <v>2345040</v>
      </c>
      <c r="K762" s="358"/>
    </row>
    <row r="763" spans="1:11" ht="27">
      <c r="A763" s="38">
        <f t="shared" si="17"/>
        <v>343</v>
      </c>
      <c r="B763" s="49">
        <v>64221</v>
      </c>
      <c r="C763" s="89" t="s">
        <v>1447</v>
      </c>
      <c r="D763" s="403" t="s">
        <v>304</v>
      </c>
      <c r="E763" s="49">
        <v>0</v>
      </c>
      <c r="F763" s="49">
        <v>10</v>
      </c>
      <c r="G763" s="49">
        <v>10</v>
      </c>
      <c r="H763" s="49">
        <v>78110000</v>
      </c>
      <c r="I763" s="39">
        <v>234504</v>
      </c>
      <c r="J763" s="39">
        <f t="shared" si="16"/>
        <v>2345040</v>
      </c>
      <c r="K763" s="358"/>
    </row>
    <row r="764" spans="1:11" ht="27">
      <c r="A764" s="38">
        <f t="shared" si="17"/>
        <v>344</v>
      </c>
      <c r="B764" s="49">
        <v>64221</v>
      </c>
      <c r="C764" s="89" t="s">
        <v>1448</v>
      </c>
      <c r="D764" s="403" t="s">
        <v>304</v>
      </c>
      <c r="E764" s="49">
        <v>0</v>
      </c>
      <c r="F764" s="49">
        <v>10</v>
      </c>
      <c r="G764" s="49">
        <v>10</v>
      </c>
      <c r="H764" s="49">
        <v>78110000</v>
      </c>
      <c r="I764" s="39">
        <v>234504</v>
      </c>
      <c r="J764" s="39">
        <f t="shared" si="16"/>
        <v>2345040</v>
      </c>
      <c r="K764" s="358"/>
    </row>
    <row r="765" spans="1:11" ht="40.5">
      <c r="A765" s="38">
        <f t="shared" si="17"/>
        <v>345</v>
      </c>
      <c r="B765" s="49">
        <v>64221</v>
      </c>
      <c r="C765" s="89" t="s">
        <v>1449</v>
      </c>
      <c r="D765" s="403" t="s">
        <v>304</v>
      </c>
      <c r="E765" s="49">
        <v>0</v>
      </c>
      <c r="F765" s="49">
        <v>10</v>
      </c>
      <c r="G765" s="49">
        <v>10</v>
      </c>
      <c r="H765" s="49">
        <v>78110000</v>
      </c>
      <c r="I765" s="39">
        <v>234504</v>
      </c>
      <c r="J765" s="39">
        <f t="shared" si="16"/>
        <v>2345040</v>
      </c>
      <c r="K765" s="358"/>
    </row>
    <row r="766" spans="1:11" ht="27">
      <c r="A766" s="38">
        <f t="shared" si="17"/>
        <v>346</v>
      </c>
      <c r="B766" s="49">
        <v>64221</v>
      </c>
      <c r="C766" s="89" t="s">
        <v>1450</v>
      </c>
      <c r="D766" s="403" t="s">
        <v>304</v>
      </c>
      <c r="E766" s="49">
        <v>0</v>
      </c>
      <c r="F766" s="49">
        <v>10</v>
      </c>
      <c r="G766" s="49">
        <v>10</v>
      </c>
      <c r="H766" s="49">
        <v>78110000</v>
      </c>
      <c r="I766" s="39">
        <v>234504</v>
      </c>
      <c r="J766" s="39">
        <f t="shared" si="16"/>
        <v>2345040</v>
      </c>
      <c r="K766" s="358"/>
    </row>
    <row r="767" spans="1:11" ht="27">
      <c r="A767" s="38">
        <f t="shared" si="17"/>
        <v>347</v>
      </c>
      <c r="B767" s="49">
        <v>64221</v>
      </c>
      <c r="C767" s="89" t="s">
        <v>1451</v>
      </c>
      <c r="D767" s="403" t="s">
        <v>304</v>
      </c>
      <c r="E767" s="49">
        <v>0</v>
      </c>
      <c r="F767" s="49">
        <v>10</v>
      </c>
      <c r="G767" s="49">
        <v>10</v>
      </c>
      <c r="H767" s="49">
        <v>78110000</v>
      </c>
      <c r="I767" s="39">
        <v>234504</v>
      </c>
      <c r="J767" s="39">
        <f t="shared" si="16"/>
        <v>2345040</v>
      </c>
      <c r="K767" s="358"/>
    </row>
    <row r="768" spans="1:11" ht="27">
      <c r="A768" s="38">
        <f t="shared" si="17"/>
        <v>348</v>
      </c>
      <c r="B768" s="49">
        <v>64221</v>
      </c>
      <c r="C768" s="89" t="s">
        <v>1452</v>
      </c>
      <c r="D768" s="403" t="s">
        <v>304</v>
      </c>
      <c r="E768" s="49">
        <v>0</v>
      </c>
      <c r="F768" s="49">
        <v>10</v>
      </c>
      <c r="G768" s="49">
        <v>10</v>
      </c>
      <c r="H768" s="49">
        <v>78110000</v>
      </c>
      <c r="I768" s="39">
        <v>234504</v>
      </c>
      <c r="J768" s="39">
        <f t="shared" si="16"/>
        <v>2345040</v>
      </c>
      <c r="K768" s="358"/>
    </row>
    <row r="769" spans="1:11" ht="27">
      <c r="A769" s="38">
        <f t="shared" si="17"/>
        <v>349</v>
      </c>
      <c r="B769" s="49">
        <v>64221</v>
      </c>
      <c r="C769" s="89" t="s">
        <v>1453</v>
      </c>
      <c r="D769" s="403" t="s">
        <v>304</v>
      </c>
      <c r="E769" s="49">
        <v>0</v>
      </c>
      <c r="F769" s="49">
        <v>10</v>
      </c>
      <c r="G769" s="49">
        <v>10</v>
      </c>
      <c r="H769" s="49">
        <v>78110000</v>
      </c>
      <c r="I769" s="39">
        <v>234504</v>
      </c>
      <c r="J769" s="39">
        <f t="shared" si="16"/>
        <v>2345040</v>
      </c>
      <c r="K769" s="358"/>
    </row>
    <row r="770" spans="1:11" ht="27">
      <c r="A770" s="38">
        <f t="shared" si="17"/>
        <v>350</v>
      </c>
      <c r="B770" s="49">
        <v>64221</v>
      </c>
      <c r="C770" s="89" t="s">
        <v>1454</v>
      </c>
      <c r="D770" s="403" t="s">
        <v>304</v>
      </c>
      <c r="E770" s="49">
        <v>0</v>
      </c>
      <c r="F770" s="49">
        <v>10</v>
      </c>
      <c r="G770" s="49">
        <v>10</v>
      </c>
      <c r="H770" s="49">
        <v>78110000</v>
      </c>
      <c r="I770" s="39">
        <v>234504</v>
      </c>
      <c r="J770" s="39">
        <f t="shared" si="16"/>
        <v>2345040</v>
      </c>
      <c r="K770" s="358"/>
    </row>
    <row r="771" spans="1:11" ht="27">
      <c r="A771" s="38">
        <f t="shared" si="17"/>
        <v>351</v>
      </c>
      <c r="B771" s="49">
        <v>64221</v>
      </c>
      <c r="C771" s="89" t="s">
        <v>1455</v>
      </c>
      <c r="D771" s="403" t="s">
        <v>304</v>
      </c>
      <c r="E771" s="49">
        <v>0</v>
      </c>
      <c r="F771" s="49">
        <v>10</v>
      </c>
      <c r="G771" s="49">
        <v>10</v>
      </c>
      <c r="H771" s="49">
        <v>78110000</v>
      </c>
      <c r="I771" s="39">
        <v>234504</v>
      </c>
      <c r="J771" s="39">
        <f t="shared" si="16"/>
        <v>2345040</v>
      </c>
      <c r="K771" s="358"/>
    </row>
    <row r="772" spans="1:11" ht="27">
      <c r="A772" s="38">
        <f t="shared" si="17"/>
        <v>352</v>
      </c>
      <c r="B772" s="49">
        <v>64221</v>
      </c>
      <c r="C772" s="89" t="s">
        <v>1456</v>
      </c>
      <c r="D772" s="403" t="s">
        <v>304</v>
      </c>
      <c r="E772" s="49">
        <v>0</v>
      </c>
      <c r="F772" s="49">
        <v>10</v>
      </c>
      <c r="G772" s="49">
        <v>10</v>
      </c>
      <c r="H772" s="49">
        <v>78110000</v>
      </c>
      <c r="I772" s="39">
        <v>234504</v>
      </c>
      <c r="J772" s="39">
        <f t="shared" si="16"/>
        <v>2345040</v>
      </c>
      <c r="K772" s="358"/>
    </row>
    <row r="773" spans="1:11" ht="27">
      <c r="A773" s="38">
        <f t="shared" si="17"/>
        <v>353</v>
      </c>
      <c r="B773" s="49">
        <v>64221</v>
      </c>
      <c r="C773" s="89" t="s">
        <v>1457</v>
      </c>
      <c r="D773" s="403" t="s">
        <v>304</v>
      </c>
      <c r="E773" s="49">
        <v>0</v>
      </c>
      <c r="F773" s="49">
        <v>10</v>
      </c>
      <c r="G773" s="49">
        <v>10</v>
      </c>
      <c r="H773" s="49">
        <v>78110000</v>
      </c>
      <c r="I773" s="39">
        <v>234504</v>
      </c>
      <c r="J773" s="39">
        <f t="shared" si="16"/>
        <v>2345040</v>
      </c>
      <c r="K773" s="358"/>
    </row>
    <row r="774" spans="1:11" ht="27">
      <c r="A774" s="38">
        <f t="shared" si="17"/>
        <v>354</v>
      </c>
      <c r="B774" s="49">
        <v>64221</v>
      </c>
      <c r="C774" s="89" t="s">
        <v>1458</v>
      </c>
      <c r="D774" s="403" t="s">
        <v>304</v>
      </c>
      <c r="E774" s="49">
        <v>0</v>
      </c>
      <c r="F774" s="49">
        <v>10</v>
      </c>
      <c r="G774" s="49">
        <v>10</v>
      </c>
      <c r="H774" s="49">
        <v>78110000</v>
      </c>
      <c r="I774" s="39">
        <v>234504</v>
      </c>
      <c r="J774" s="39">
        <f t="shared" si="16"/>
        <v>2345040</v>
      </c>
      <c r="K774" s="358"/>
    </row>
    <row r="775" spans="1:11" ht="27">
      <c r="A775" s="38">
        <f t="shared" si="17"/>
        <v>355</v>
      </c>
      <c r="B775" s="49">
        <v>64221</v>
      </c>
      <c r="C775" s="89" t="s">
        <v>1459</v>
      </c>
      <c r="D775" s="403" t="s">
        <v>304</v>
      </c>
      <c r="E775" s="49">
        <v>0</v>
      </c>
      <c r="F775" s="49">
        <v>10</v>
      </c>
      <c r="G775" s="49">
        <v>10</v>
      </c>
      <c r="H775" s="49">
        <v>78110000</v>
      </c>
      <c r="I775" s="39">
        <v>234504</v>
      </c>
      <c r="J775" s="39">
        <f t="shared" si="16"/>
        <v>2345040</v>
      </c>
      <c r="K775" s="358"/>
    </row>
    <row r="776" spans="1:11" ht="27">
      <c r="A776" s="38">
        <f t="shared" si="17"/>
        <v>356</v>
      </c>
      <c r="B776" s="49">
        <v>64221</v>
      </c>
      <c r="C776" s="89" t="s">
        <v>1460</v>
      </c>
      <c r="D776" s="403" t="s">
        <v>304</v>
      </c>
      <c r="E776" s="49">
        <v>0</v>
      </c>
      <c r="F776" s="49">
        <v>10</v>
      </c>
      <c r="G776" s="49">
        <v>10</v>
      </c>
      <c r="H776" s="49">
        <v>78110000</v>
      </c>
      <c r="I776" s="39">
        <v>234504</v>
      </c>
      <c r="J776" s="39">
        <f t="shared" si="16"/>
        <v>2345040</v>
      </c>
      <c r="K776" s="358"/>
    </row>
    <row r="777" spans="1:11" ht="27">
      <c r="A777" s="38">
        <f t="shared" si="17"/>
        <v>357</v>
      </c>
      <c r="B777" s="49">
        <v>64221</v>
      </c>
      <c r="C777" s="89" t="s">
        <v>1461</v>
      </c>
      <c r="D777" s="403" t="s">
        <v>304</v>
      </c>
      <c r="E777" s="49">
        <v>0</v>
      </c>
      <c r="F777" s="49">
        <v>10</v>
      </c>
      <c r="G777" s="49">
        <v>10</v>
      </c>
      <c r="H777" s="49">
        <v>78110000</v>
      </c>
      <c r="I777" s="39">
        <v>234504</v>
      </c>
      <c r="J777" s="39">
        <f t="shared" si="16"/>
        <v>2345040</v>
      </c>
      <c r="K777" s="358"/>
    </row>
    <row r="778" spans="1:11" ht="27">
      <c r="A778" s="38">
        <f t="shared" si="17"/>
        <v>358</v>
      </c>
      <c r="B778" s="49">
        <v>64221</v>
      </c>
      <c r="C778" s="89" t="s">
        <v>1462</v>
      </c>
      <c r="D778" s="403" t="s">
        <v>304</v>
      </c>
      <c r="E778" s="49">
        <v>0</v>
      </c>
      <c r="F778" s="49">
        <v>10</v>
      </c>
      <c r="G778" s="49">
        <v>10</v>
      </c>
      <c r="H778" s="49">
        <v>78110000</v>
      </c>
      <c r="I778" s="39">
        <v>234504</v>
      </c>
      <c r="J778" s="39">
        <f t="shared" si="16"/>
        <v>2345040</v>
      </c>
      <c r="K778" s="358"/>
    </row>
    <row r="779" spans="1:11" ht="39" customHeight="1">
      <c r="A779" s="38">
        <f t="shared" si="17"/>
        <v>359</v>
      </c>
      <c r="B779" s="49">
        <v>64221</v>
      </c>
      <c r="C779" s="89" t="s">
        <v>1463</v>
      </c>
      <c r="D779" s="403" t="s">
        <v>304</v>
      </c>
      <c r="E779" s="49">
        <v>0</v>
      </c>
      <c r="F779" s="49">
        <v>20</v>
      </c>
      <c r="G779" s="49">
        <v>20</v>
      </c>
      <c r="H779" s="49">
        <v>78110000</v>
      </c>
      <c r="I779" s="39">
        <v>234504</v>
      </c>
      <c r="J779" s="39">
        <f t="shared" si="16"/>
        <v>4690080</v>
      </c>
      <c r="K779" s="358"/>
    </row>
    <row r="780" spans="1:11" ht="27">
      <c r="A780" s="38">
        <f t="shared" si="17"/>
        <v>360</v>
      </c>
      <c r="B780" s="49">
        <v>64221</v>
      </c>
      <c r="C780" s="89" t="s">
        <v>1464</v>
      </c>
      <c r="D780" s="403" t="s">
        <v>304</v>
      </c>
      <c r="E780" s="49">
        <v>0</v>
      </c>
      <c r="F780" s="49">
        <v>10</v>
      </c>
      <c r="G780" s="49">
        <v>10</v>
      </c>
      <c r="H780" s="49">
        <v>78110000</v>
      </c>
      <c r="I780" s="39">
        <v>234504</v>
      </c>
      <c r="J780" s="39">
        <f t="shared" si="16"/>
        <v>2345040</v>
      </c>
      <c r="K780" s="358"/>
    </row>
    <row r="781" spans="1:11" ht="27">
      <c r="A781" s="38">
        <f t="shared" si="17"/>
        <v>361</v>
      </c>
      <c r="B781" s="49">
        <v>64221</v>
      </c>
      <c r="C781" s="89" t="s">
        <v>1465</v>
      </c>
      <c r="D781" s="403" t="s">
        <v>304</v>
      </c>
      <c r="E781" s="49">
        <v>0</v>
      </c>
      <c r="F781" s="49">
        <v>10</v>
      </c>
      <c r="G781" s="49">
        <v>10</v>
      </c>
      <c r="H781" s="49">
        <v>78110000</v>
      </c>
      <c r="I781" s="39">
        <v>234504</v>
      </c>
      <c r="J781" s="39">
        <f t="shared" si="16"/>
        <v>2345040</v>
      </c>
      <c r="K781" s="358"/>
    </row>
    <row r="782" spans="1:11" ht="27">
      <c r="A782" s="38">
        <f t="shared" si="17"/>
        <v>362</v>
      </c>
      <c r="B782" s="49">
        <v>64221</v>
      </c>
      <c r="C782" s="89" t="s">
        <v>1466</v>
      </c>
      <c r="D782" s="403" t="s">
        <v>304</v>
      </c>
      <c r="E782" s="49">
        <v>0</v>
      </c>
      <c r="F782" s="49">
        <v>10</v>
      </c>
      <c r="G782" s="49">
        <v>10</v>
      </c>
      <c r="H782" s="49">
        <v>78110000</v>
      </c>
      <c r="I782" s="39">
        <v>234504</v>
      </c>
      <c r="J782" s="39">
        <f t="shared" si="16"/>
        <v>2345040</v>
      </c>
      <c r="K782" s="358"/>
    </row>
    <row r="783" spans="1:11" ht="27">
      <c r="A783" s="38">
        <f t="shared" si="17"/>
        <v>363</v>
      </c>
      <c r="B783" s="49">
        <v>64221</v>
      </c>
      <c r="C783" s="89" t="s">
        <v>1467</v>
      </c>
      <c r="D783" s="403" t="s">
        <v>304</v>
      </c>
      <c r="E783" s="49">
        <v>0</v>
      </c>
      <c r="F783" s="49">
        <v>10</v>
      </c>
      <c r="G783" s="49">
        <v>10</v>
      </c>
      <c r="H783" s="49">
        <v>78110000</v>
      </c>
      <c r="I783" s="39"/>
      <c r="J783" s="39"/>
      <c r="K783" s="358"/>
    </row>
    <row r="784" spans="1:11" ht="27">
      <c r="A784" s="38">
        <f t="shared" si="17"/>
        <v>364</v>
      </c>
      <c r="B784" s="49">
        <v>64221</v>
      </c>
      <c r="C784" s="89" t="s">
        <v>1468</v>
      </c>
      <c r="D784" s="403" t="s">
        <v>304</v>
      </c>
      <c r="E784" s="49">
        <v>0</v>
      </c>
      <c r="F784" s="49">
        <v>10</v>
      </c>
      <c r="G784" s="49">
        <v>10</v>
      </c>
      <c r="H784" s="49">
        <v>78110000</v>
      </c>
      <c r="I784" s="39"/>
      <c r="J784" s="39"/>
      <c r="K784" s="358"/>
    </row>
    <row r="785" spans="1:11" ht="27">
      <c r="A785" s="38">
        <f t="shared" si="17"/>
        <v>365</v>
      </c>
      <c r="B785" s="49">
        <v>64221</v>
      </c>
      <c r="C785" s="89" t="s">
        <v>1469</v>
      </c>
      <c r="D785" s="403" t="s">
        <v>304</v>
      </c>
      <c r="E785" s="49">
        <v>0</v>
      </c>
      <c r="F785" s="49">
        <v>10</v>
      </c>
      <c r="G785" s="49">
        <v>10</v>
      </c>
      <c r="H785" s="49">
        <v>78110000</v>
      </c>
      <c r="I785" s="39"/>
      <c r="J785" s="39"/>
      <c r="K785" s="358"/>
    </row>
    <row r="786" spans="1:11" ht="27">
      <c r="A786" s="38">
        <f t="shared" si="17"/>
        <v>366</v>
      </c>
      <c r="B786" s="49">
        <v>64221</v>
      </c>
      <c r="C786" s="89" t="s">
        <v>1470</v>
      </c>
      <c r="D786" s="403" t="s">
        <v>304</v>
      </c>
      <c r="E786" s="49">
        <v>0</v>
      </c>
      <c r="F786" s="49">
        <v>10</v>
      </c>
      <c r="G786" s="49">
        <v>10</v>
      </c>
      <c r="H786" s="49">
        <v>78110000</v>
      </c>
      <c r="I786" s="39"/>
      <c r="J786" s="39"/>
      <c r="K786" s="358"/>
    </row>
    <row r="787" spans="1:11" ht="27">
      <c r="A787" s="38">
        <f t="shared" si="17"/>
        <v>367</v>
      </c>
      <c r="B787" s="49">
        <v>64221</v>
      </c>
      <c r="C787" s="89" t="s">
        <v>1471</v>
      </c>
      <c r="D787" s="403" t="s">
        <v>304</v>
      </c>
      <c r="E787" s="49">
        <v>0</v>
      </c>
      <c r="F787" s="49">
        <v>10</v>
      </c>
      <c r="G787" s="49">
        <v>10</v>
      </c>
      <c r="H787" s="49">
        <v>78110000</v>
      </c>
      <c r="I787" s="39"/>
      <c r="J787" s="39"/>
      <c r="K787" s="358"/>
    </row>
    <row r="788" spans="1:11" ht="27">
      <c r="A788" s="38">
        <f t="shared" si="17"/>
        <v>368</v>
      </c>
      <c r="B788" s="49">
        <v>64221</v>
      </c>
      <c r="C788" s="89" t="s">
        <v>1472</v>
      </c>
      <c r="D788" s="403" t="s">
        <v>304</v>
      </c>
      <c r="E788" s="49">
        <v>0</v>
      </c>
      <c r="F788" s="49">
        <v>10</v>
      </c>
      <c r="G788" s="49">
        <v>10</v>
      </c>
      <c r="H788" s="49">
        <v>78110000</v>
      </c>
      <c r="I788" s="39"/>
      <c r="J788" s="39"/>
      <c r="K788" s="358"/>
    </row>
    <row r="789" spans="1:11" ht="29.25" customHeight="1">
      <c r="A789" s="38">
        <f t="shared" si="17"/>
        <v>369</v>
      </c>
      <c r="B789" s="49">
        <v>64221</v>
      </c>
      <c r="C789" s="89" t="s">
        <v>1473</v>
      </c>
      <c r="D789" s="403" t="s">
        <v>304</v>
      </c>
      <c r="E789" s="49">
        <v>0</v>
      </c>
      <c r="F789" s="49">
        <v>10</v>
      </c>
      <c r="G789" s="49">
        <v>10</v>
      </c>
      <c r="H789" s="49">
        <v>78110000</v>
      </c>
      <c r="I789" s="39"/>
      <c r="J789" s="39"/>
      <c r="K789" s="358"/>
    </row>
    <row r="790" spans="1:11" ht="25.5" customHeight="1">
      <c r="A790" s="38">
        <f t="shared" si="17"/>
        <v>370</v>
      </c>
      <c r="B790" s="49">
        <v>64221</v>
      </c>
      <c r="C790" s="89" t="s">
        <v>1474</v>
      </c>
      <c r="D790" s="403" t="s">
        <v>304</v>
      </c>
      <c r="E790" s="49">
        <v>0</v>
      </c>
      <c r="F790" s="49">
        <v>10</v>
      </c>
      <c r="G790" s="49">
        <v>10</v>
      </c>
      <c r="H790" s="49">
        <v>78110000</v>
      </c>
      <c r="I790" s="39"/>
      <c r="J790" s="39"/>
      <c r="K790" s="358"/>
    </row>
    <row r="791" spans="1:11" ht="27">
      <c r="A791" s="38">
        <f t="shared" si="17"/>
        <v>371</v>
      </c>
      <c r="B791" s="49">
        <v>64221</v>
      </c>
      <c r="C791" s="89" t="s">
        <v>1475</v>
      </c>
      <c r="D791" s="403" t="s">
        <v>304</v>
      </c>
      <c r="E791" s="49">
        <v>0</v>
      </c>
      <c r="F791" s="49">
        <v>10</v>
      </c>
      <c r="G791" s="49">
        <v>10</v>
      </c>
      <c r="H791" s="49">
        <v>78110000</v>
      </c>
      <c r="I791" s="39"/>
      <c r="J791" s="39"/>
      <c r="K791" s="358"/>
    </row>
    <row r="792" spans="1:11" ht="27">
      <c r="A792" s="38">
        <f t="shared" si="17"/>
        <v>372</v>
      </c>
      <c r="B792" s="49">
        <v>64221</v>
      </c>
      <c r="C792" s="89" t="s">
        <v>1476</v>
      </c>
      <c r="D792" s="403" t="s">
        <v>304</v>
      </c>
      <c r="E792" s="49">
        <v>0</v>
      </c>
      <c r="F792" s="49">
        <v>10</v>
      </c>
      <c r="G792" s="49">
        <v>10</v>
      </c>
      <c r="H792" s="49">
        <v>78110000</v>
      </c>
      <c r="I792" s="39"/>
      <c r="J792" s="39"/>
      <c r="K792" s="358"/>
    </row>
    <row r="793" spans="1:11" ht="29.25" customHeight="1">
      <c r="A793" s="38">
        <f t="shared" si="17"/>
        <v>373</v>
      </c>
      <c r="B793" s="49">
        <v>64221</v>
      </c>
      <c r="C793" s="89" t="s">
        <v>1477</v>
      </c>
      <c r="D793" s="403" t="s">
        <v>304</v>
      </c>
      <c r="E793" s="49">
        <v>0</v>
      </c>
      <c r="F793" s="49">
        <v>10</v>
      </c>
      <c r="G793" s="49">
        <v>10</v>
      </c>
      <c r="H793" s="49">
        <v>78110000</v>
      </c>
      <c r="I793" s="39"/>
      <c r="J793" s="39"/>
      <c r="K793" s="358"/>
    </row>
    <row r="794" spans="1:11" ht="29.25" customHeight="1">
      <c r="A794" s="38">
        <f t="shared" si="17"/>
        <v>374</v>
      </c>
      <c r="B794" s="49">
        <v>64221</v>
      </c>
      <c r="C794" s="89" t="s">
        <v>1478</v>
      </c>
      <c r="D794" s="403" t="s">
        <v>304</v>
      </c>
      <c r="E794" s="49">
        <v>0</v>
      </c>
      <c r="F794" s="49">
        <v>10</v>
      </c>
      <c r="G794" s="49">
        <v>10</v>
      </c>
      <c r="H794" s="49">
        <v>78110000</v>
      </c>
      <c r="I794" s="39"/>
      <c r="J794" s="39"/>
      <c r="K794" s="358"/>
    </row>
    <row r="795" spans="1:11" ht="29.25" customHeight="1">
      <c r="A795" s="38">
        <f t="shared" si="17"/>
        <v>375</v>
      </c>
      <c r="B795" s="49">
        <v>64221</v>
      </c>
      <c r="C795" s="89" t="s">
        <v>1479</v>
      </c>
      <c r="D795" s="403" t="s">
        <v>304</v>
      </c>
      <c r="E795" s="49">
        <v>0</v>
      </c>
      <c r="F795" s="49">
        <v>10</v>
      </c>
      <c r="G795" s="49">
        <v>10</v>
      </c>
      <c r="H795" s="49">
        <v>78110000</v>
      </c>
      <c r="I795" s="39"/>
      <c r="J795" s="39"/>
      <c r="K795" s="358"/>
    </row>
    <row r="796" spans="1:11" ht="29.25" customHeight="1">
      <c r="A796" s="38">
        <f t="shared" si="17"/>
        <v>376</v>
      </c>
      <c r="B796" s="49">
        <v>64221</v>
      </c>
      <c r="C796" s="89" t="s">
        <v>1480</v>
      </c>
      <c r="D796" s="403" t="s">
        <v>304</v>
      </c>
      <c r="E796" s="49">
        <v>0</v>
      </c>
      <c r="F796" s="49">
        <v>10</v>
      </c>
      <c r="G796" s="49">
        <v>10</v>
      </c>
      <c r="H796" s="49">
        <v>78110000</v>
      </c>
      <c r="I796" s="39"/>
      <c r="J796" s="39"/>
      <c r="K796" s="358"/>
    </row>
    <row r="797" spans="1:11" ht="29.25" customHeight="1">
      <c r="A797" s="38">
        <f t="shared" si="17"/>
        <v>377</v>
      </c>
      <c r="B797" s="49">
        <v>64221</v>
      </c>
      <c r="C797" s="89" t="s">
        <v>1481</v>
      </c>
      <c r="D797" s="403" t="s">
        <v>304</v>
      </c>
      <c r="E797" s="49">
        <v>0</v>
      </c>
      <c r="F797" s="49">
        <v>10</v>
      </c>
      <c r="G797" s="49">
        <v>10</v>
      </c>
      <c r="H797" s="49">
        <v>78110000</v>
      </c>
      <c r="I797" s="39"/>
      <c r="J797" s="39"/>
      <c r="K797" s="358"/>
    </row>
    <row r="798" spans="1:11" ht="29.25" customHeight="1">
      <c r="A798" s="38">
        <f t="shared" si="17"/>
        <v>378</v>
      </c>
      <c r="B798" s="49">
        <v>64221</v>
      </c>
      <c r="C798" s="89" t="s">
        <v>1482</v>
      </c>
      <c r="D798" s="403" t="s">
        <v>304</v>
      </c>
      <c r="E798" s="49">
        <v>0</v>
      </c>
      <c r="F798" s="49">
        <v>10</v>
      </c>
      <c r="G798" s="49">
        <v>10</v>
      </c>
      <c r="H798" s="49">
        <v>78110000</v>
      </c>
      <c r="I798" s="39"/>
      <c r="J798" s="39"/>
      <c r="K798" s="358"/>
    </row>
    <row r="799" spans="1:11" ht="29.25" customHeight="1">
      <c r="A799" s="38">
        <f t="shared" si="17"/>
        <v>379</v>
      </c>
      <c r="B799" s="49">
        <v>64221</v>
      </c>
      <c r="C799" s="89" t="s">
        <v>1483</v>
      </c>
      <c r="D799" s="403" t="s">
        <v>304</v>
      </c>
      <c r="E799" s="49">
        <v>0</v>
      </c>
      <c r="F799" s="49">
        <v>10</v>
      </c>
      <c r="G799" s="49">
        <v>10</v>
      </c>
      <c r="H799" s="49">
        <v>78110000</v>
      </c>
      <c r="I799" s="39"/>
      <c r="J799" s="39"/>
      <c r="K799" s="358"/>
    </row>
    <row r="800" spans="1:11" ht="29.25" customHeight="1">
      <c r="A800" s="38">
        <f t="shared" si="17"/>
        <v>380</v>
      </c>
      <c r="B800" s="49">
        <v>64221</v>
      </c>
      <c r="C800" s="89" t="s">
        <v>1484</v>
      </c>
      <c r="D800" s="403" t="s">
        <v>304</v>
      </c>
      <c r="E800" s="49">
        <v>0</v>
      </c>
      <c r="F800" s="49">
        <v>10</v>
      </c>
      <c r="G800" s="49">
        <v>10</v>
      </c>
      <c r="H800" s="49">
        <v>78110000</v>
      </c>
      <c r="I800" s="39"/>
      <c r="J800" s="39"/>
      <c r="K800" s="358"/>
    </row>
    <row r="801" spans="1:11" ht="29.25" customHeight="1">
      <c r="A801" s="38">
        <f t="shared" si="17"/>
        <v>381</v>
      </c>
      <c r="B801" s="49">
        <v>64221</v>
      </c>
      <c r="C801" s="89" t="s">
        <v>1485</v>
      </c>
      <c r="D801" s="403" t="s">
        <v>304</v>
      </c>
      <c r="E801" s="49">
        <v>0</v>
      </c>
      <c r="F801" s="49">
        <v>10</v>
      </c>
      <c r="G801" s="49">
        <v>10</v>
      </c>
      <c r="H801" s="49">
        <v>78110000</v>
      </c>
      <c r="I801" s="39"/>
      <c r="J801" s="39"/>
      <c r="K801" s="358"/>
    </row>
    <row r="802" spans="1:11" ht="29.25" customHeight="1">
      <c r="A802" s="38">
        <f t="shared" si="17"/>
        <v>382</v>
      </c>
      <c r="B802" s="49">
        <v>64221</v>
      </c>
      <c r="C802" s="89" t="s">
        <v>1486</v>
      </c>
      <c r="D802" s="403" t="s">
        <v>304</v>
      </c>
      <c r="E802" s="49">
        <v>0</v>
      </c>
      <c r="F802" s="49">
        <v>10</v>
      </c>
      <c r="G802" s="49">
        <v>10</v>
      </c>
      <c r="H802" s="49">
        <v>78110000</v>
      </c>
      <c r="I802" s="39"/>
      <c r="J802" s="39"/>
      <c r="K802" s="358"/>
    </row>
    <row r="803" spans="1:11" ht="29.25" customHeight="1">
      <c r="A803" s="38">
        <f t="shared" si="17"/>
        <v>383</v>
      </c>
      <c r="B803" s="49">
        <v>64221</v>
      </c>
      <c r="C803" s="89" t="s">
        <v>1487</v>
      </c>
      <c r="D803" s="403" t="s">
        <v>304</v>
      </c>
      <c r="E803" s="49">
        <v>0</v>
      </c>
      <c r="F803" s="49">
        <v>10</v>
      </c>
      <c r="G803" s="49">
        <v>10</v>
      </c>
      <c r="H803" s="49">
        <v>78110000</v>
      </c>
      <c r="I803" s="39"/>
      <c r="J803" s="39"/>
      <c r="K803" s="358"/>
    </row>
    <row r="804" spans="1:11" ht="29.25" customHeight="1">
      <c r="A804" s="38">
        <f t="shared" si="17"/>
        <v>384</v>
      </c>
      <c r="B804" s="49">
        <v>64221</v>
      </c>
      <c r="C804" s="89" t="s">
        <v>1488</v>
      </c>
      <c r="D804" s="403" t="s">
        <v>304</v>
      </c>
      <c r="E804" s="49">
        <v>0</v>
      </c>
      <c r="F804" s="49">
        <v>10</v>
      </c>
      <c r="G804" s="49">
        <v>10</v>
      </c>
      <c r="H804" s="49">
        <v>78110000</v>
      </c>
      <c r="I804" s="39"/>
      <c r="J804" s="39"/>
      <c r="K804" s="358"/>
    </row>
    <row r="805" spans="1:11" ht="29.25" customHeight="1">
      <c r="A805" s="38">
        <f t="shared" si="17"/>
        <v>385</v>
      </c>
      <c r="B805" s="49">
        <v>64221</v>
      </c>
      <c r="C805" s="89" t="s">
        <v>1489</v>
      </c>
      <c r="D805" s="403" t="s">
        <v>304</v>
      </c>
      <c r="E805" s="49">
        <v>0</v>
      </c>
      <c r="F805" s="49">
        <v>10</v>
      </c>
      <c r="G805" s="49">
        <v>10</v>
      </c>
      <c r="H805" s="49">
        <v>78110000</v>
      </c>
      <c r="I805" s="39"/>
      <c r="J805" s="39"/>
      <c r="K805" s="358"/>
    </row>
    <row r="806" spans="1:11" ht="29.25" customHeight="1">
      <c r="A806" s="38">
        <f t="shared" si="17"/>
        <v>386</v>
      </c>
      <c r="B806" s="49">
        <v>64221</v>
      </c>
      <c r="C806" s="89" t="s">
        <v>1490</v>
      </c>
      <c r="D806" s="403" t="s">
        <v>304</v>
      </c>
      <c r="E806" s="49">
        <v>0</v>
      </c>
      <c r="F806" s="49">
        <v>10</v>
      </c>
      <c r="G806" s="49">
        <v>10</v>
      </c>
      <c r="H806" s="49">
        <v>78110000</v>
      </c>
      <c r="I806" s="39"/>
      <c r="J806" s="39"/>
      <c r="K806" s="358"/>
    </row>
    <row r="807" spans="1:11" ht="29.25" customHeight="1">
      <c r="A807" s="38">
        <f t="shared" si="17"/>
        <v>387</v>
      </c>
      <c r="B807" s="49">
        <v>64221</v>
      </c>
      <c r="C807" s="89" t="s">
        <v>1491</v>
      </c>
      <c r="D807" s="403" t="s">
        <v>304</v>
      </c>
      <c r="E807" s="49">
        <v>0</v>
      </c>
      <c r="F807" s="49">
        <v>10</v>
      </c>
      <c r="G807" s="49">
        <v>10</v>
      </c>
      <c r="H807" s="49">
        <v>78110000</v>
      </c>
      <c r="I807" s="39"/>
      <c r="J807" s="39"/>
      <c r="K807" s="358"/>
    </row>
    <row r="808" spans="1:11" ht="29.25" customHeight="1">
      <c r="A808" s="38">
        <f t="shared" si="17"/>
        <v>388</v>
      </c>
      <c r="B808" s="49">
        <v>64221</v>
      </c>
      <c r="C808" s="89" t="s">
        <v>1492</v>
      </c>
      <c r="D808" s="403" t="s">
        <v>304</v>
      </c>
      <c r="E808" s="49">
        <v>0</v>
      </c>
      <c r="F808" s="49">
        <v>10</v>
      </c>
      <c r="G808" s="49">
        <v>10</v>
      </c>
      <c r="H808" s="49">
        <v>78110000</v>
      </c>
      <c r="I808" s="39"/>
      <c r="J808" s="39"/>
      <c r="K808" s="358"/>
    </row>
    <row r="809" spans="1:11" ht="29.25" customHeight="1">
      <c r="A809" s="38">
        <f t="shared" si="17"/>
        <v>389</v>
      </c>
      <c r="B809" s="49">
        <v>64221</v>
      </c>
      <c r="C809" s="89" t="s">
        <v>1493</v>
      </c>
      <c r="D809" s="403" t="s">
        <v>304</v>
      </c>
      <c r="E809" s="49">
        <v>0</v>
      </c>
      <c r="F809" s="49">
        <v>10</v>
      </c>
      <c r="G809" s="49">
        <v>10</v>
      </c>
      <c r="H809" s="49">
        <v>78110000</v>
      </c>
      <c r="I809" s="39"/>
      <c r="J809" s="39"/>
      <c r="K809" s="358"/>
    </row>
    <row r="810" spans="1:11" ht="29.25" customHeight="1">
      <c r="A810" s="38">
        <f t="shared" si="17"/>
        <v>390</v>
      </c>
      <c r="B810" s="49">
        <v>64221</v>
      </c>
      <c r="C810" s="89" t="s">
        <v>1494</v>
      </c>
      <c r="D810" s="403" t="s">
        <v>304</v>
      </c>
      <c r="E810" s="49">
        <v>0</v>
      </c>
      <c r="F810" s="49">
        <v>10</v>
      </c>
      <c r="G810" s="49">
        <v>10</v>
      </c>
      <c r="H810" s="49">
        <v>78110000</v>
      </c>
      <c r="I810" s="39"/>
      <c r="J810" s="39"/>
      <c r="K810" s="358"/>
    </row>
    <row r="811" spans="1:11" ht="37.5" customHeight="1">
      <c r="A811" s="38">
        <f t="shared" si="17"/>
        <v>391</v>
      </c>
      <c r="B811" s="49">
        <v>64221</v>
      </c>
      <c r="C811" s="89" t="s">
        <v>1495</v>
      </c>
      <c r="D811" s="403" t="s">
        <v>304</v>
      </c>
      <c r="E811" s="49">
        <v>0</v>
      </c>
      <c r="F811" s="49">
        <v>10</v>
      </c>
      <c r="G811" s="49">
        <v>10</v>
      </c>
      <c r="H811" s="49">
        <v>78110000</v>
      </c>
      <c r="I811" s="39"/>
      <c r="J811" s="39"/>
      <c r="K811" s="358"/>
    </row>
    <row r="812" spans="1:11" ht="37.5" customHeight="1">
      <c r="A812" s="38">
        <f t="shared" si="17"/>
        <v>392</v>
      </c>
      <c r="B812" s="49">
        <v>64221</v>
      </c>
      <c r="C812" s="89" t="s">
        <v>1496</v>
      </c>
      <c r="D812" s="403" t="s">
        <v>304</v>
      </c>
      <c r="E812" s="49">
        <v>0</v>
      </c>
      <c r="F812" s="49">
        <v>10</v>
      </c>
      <c r="G812" s="49">
        <v>10</v>
      </c>
      <c r="H812" s="49">
        <v>78110000</v>
      </c>
      <c r="I812" s="39"/>
      <c r="J812" s="39"/>
      <c r="K812" s="358"/>
    </row>
    <row r="813" spans="1:11" ht="37.5" customHeight="1">
      <c r="A813" s="38">
        <f t="shared" si="17"/>
        <v>393</v>
      </c>
      <c r="B813" s="49">
        <v>64221</v>
      </c>
      <c r="C813" s="89" t="s">
        <v>1497</v>
      </c>
      <c r="D813" s="403" t="s">
        <v>304</v>
      </c>
      <c r="E813" s="49">
        <v>0</v>
      </c>
      <c r="F813" s="49">
        <v>10</v>
      </c>
      <c r="G813" s="49">
        <v>10</v>
      </c>
      <c r="H813" s="49">
        <v>78110000</v>
      </c>
      <c r="I813" s="39"/>
      <c r="J813" s="39"/>
      <c r="K813" s="358"/>
    </row>
    <row r="814" spans="1:11" ht="37.5" customHeight="1">
      <c r="A814" s="38">
        <f t="shared" si="17"/>
        <v>394</v>
      </c>
      <c r="B814" s="49">
        <v>64221</v>
      </c>
      <c r="C814" s="89" t="s">
        <v>1498</v>
      </c>
      <c r="D814" s="403" t="s">
        <v>304</v>
      </c>
      <c r="E814" s="49">
        <v>0</v>
      </c>
      <c r="F814" s="49">
        <v>10</v>
      </c>
      <c r="G814" s="49">
        <v>10</v>
      </c>
      <c r="H814" s="49">
        <v>78110000</v>
      </c>
      <c r="I814" s="39"/>
      <c r="J814" s="39"/>
      <c r="K814" s="358"/>
    </row>
    <row r="815" spans="1:11" ht="37.5" customHeight="1">
      <c r="A815" s="38">
        <f t="shared" si="17"/>
        <v>395</v>
      </c>
      <c r="B815" s="49">
        <v>64221</v>
      </c>
      <c r="C815" s="89" t="s">
        <v>1499</v>
      </c>
      <c r="D815" s="403" t="s">
        <v>304</v>
      </c>
      <c r="E815" s="49">
        <v>0</v>
      </c>
      <c r="F815" s="49">
        <v>10</v>
      </c>
      <c r="G815" s="49">
        <v>10</v>
      </c>
      <c r="H815" s="49">
        <v>78110000</v>
      </c>
      <c r="I815" s="39"/>
      <c r="J815" s="39"/>
      <c r="K815" s="358"/>
    </row>
    <row r="816" spans="1:11" ht="37.5" customHeight="1">
      <c r="A816" s="38">
        <f t="shared" si="17"/>
        <v>396</v>
      </c>
      <c r="B816" s="49">
        <v>64221</v>
      </c>
      <c r="C816" s="89" t="s">
        <v>1500</v>
      </c>
      <c r="D816" s="403" t="s">
        <v>304</v>
      </c>
      <c r="E816" s="49">
        <v>0</v>
      </c>
      <c r="F816" s="49">
        <v>10</v>
      </c>
      <c r="G816" s="49">
        <v>10</v>
      </c>
      <c r="H816" s="49">
        <v>78110000</v>
      </c>
      <c r="I816" s="39"/>
      <c r="J816" s="39"/>
      <c r="K816" s="358"/>
    </row>
    <row r="817" spans="1:11" ht="31.5" customHeight="1">
      <c r="A817" s="38">
        <f t="shared" si="17"/>
        <v>397</v>
      </c>
      <c r="B817" s="49">
        <v>64221</v>
      </c>
      <c r="C817" s="89" t="s">
        <v>1501</v>
      </c>
      <c r="D817" s="403" t="s">
        <v>304</v>
      </c>
      <c r="E817" s="49">
        <v>0</v>
      </c>
      <c r="F817" s="49">
        <v>10</v>
      </c>
      <c r="G817" s="49">
        <v>10</v>
      </c>
      <c r="H817" s="49">
        <v>78110000</v>
      </c>
      <c r="I817" s="39"/>
      <c r="J817" s="39"/>
      <c r="K817" s="358"/>
    </row>
    <row r="818" spans="1:11" ht="27" customHeight="1">
      <c r="A818" s="38">
        <f t="shared" si="17"/>
        <v>398</v>
      </c>
      <c r="B818" s="49">
        <v>64221</v>
      </c>
      <c r="C818" s="89" t="s">
        <v>1502</v>
      </c>
      <c r="D818" s="403" t="s">
        <v>304</v>
      </c>
      <c r="E818" s="49">
        <v>0</v>
      </c>
      <c r="F818" s="49">
        <v>10</v>
      </c>
      <c r="G818" s="49">
        <v>10</v>
      </c>
      <c r="H818" s="49">
        <v>78110000</v>
      </c>
      <c r="I818" s="39"/>
      <c r="J818" s="39"/>
      <c r="K818" s="358"/>
    </row>
    <row r="819" spans="1:11" ht="40.5" customHeight="1">
      <c r="A819" s="38">
        <f t="shared" ref="A819:A881" si="18">A818+1</f>
        <v>399</v>
      </c>
      <c r="B819" s="49">
        <v>64221</v>
      </c>
      <c r="C819" s="89" t="s">
        <v>1503</v>
      </c>
      <c r="D819" s="403" t="s">
        <v>304</v>
      </c>
      <c r="E819" s="49">
        <v>0</v>
      </c>
      <c r="F819" s="49">
        <v>10</v>
      </c>
      <c r="G819" s="49">
        <v>10</v>
      </c>
      <c r="H819" s="49">
        <v>78110000</v>
      </c>
      <c r="I819" s="39"/>
      <c r="J819" s="39"/>
      <c r="K819" s="358"/>
    </row>
    <row r="820" spans="1:11" ht="31.5" customHeight="1">
      <c r="A820" s="38">
        <f t="shared" si="18"/>
        <v>400</v>
      </c>
      <c r="B820" s="49">
        <v>64221</v>
      </c>
      <c r="C820" s="89" t="s">
        <v>1504</v>
      </c>
      <c r="D820" s="403" t="s">
        <v>304</v>
      </c>
      <c r="E820" s="49">
        <v>0</v>
      </c>
      <c r="F820" s="49">
        <v>10</v>
      </c>
      <c r="G820" s="49">
        <v>10</v>
      </c>
      <c r="H820" s="49">
        <v>78110000</v>
      </c>
      <c r="I820" s="39"/>
      <c r="J820" s="39"/>
      <c r="K820" s="358"/>
    </row>
    <row r="821" spans="1:11" ht="31.5" customHeight="1">
      <c r="A821" s="38">
        <f t="shared" si="18"/>
        <v>401</v>
      </c>
      <c r="B821" s="49">
        <v>64221</v>
      </c>
      <c r="C821" s="89" t="s">
        <v>1505</v>
      </c>
      <c r="D821" s="403" t="s">
        <v>304</v>
      </c>
      <c r="E821" s="49">
        <v>0</v>
      </c>
      <c r="F821" s="49">
        <v>10</v>
      </c>
      <c r="G821" s="49">
        <v>10</v>
      </c>
      <c r="H821" s="49">
        <v>78110000</v>
      </c>
      <c r="I821" s="39"/>
      <c r="J821" s="39"/>
      <c r="K821" s="358"/>
    </row>
    <row r="822" spans="1:11" ht="31.5" customHeight="1">
      <c r="A822" s="38">
        <f t="shared" si="18"/>
        <v>402</v>
      </c>
      <c r="B822" s="49">
        <v>64221</v>
      </c>
      <c r="C822" s="89" t="s">
        <v>1506</v>
      </c>
      <c r="D822" s="403" t="s">
        <v>304</v>
      </c>
      <c r="E822" s="49">
        <v>0</v>
      </c>
      <c r="F822" s="49">
        <v>10</v>
      </c>
      <c r="G822" s="49">
        <v>10</v>
      </c>
      <c r="H822" s="49">
        <v>78110000</v>
      </c>
      <c r="I822" s="39"/>
      <c r="J822" s="39"/>
      <c r="K822" s="358"/>
    </row>
    <row r="823" spans="1:11" ht="31.5" customHeight="1">
      <c r="A823" s="38">
        <f t="shared" si="18"/>
        <v>403</v>
      </c>
      <c r="B823" s="49">
        <v>64221</v>
      </c>
      <c r="C823" s="89" t="s">
        <v>1507</v>
      </c>
      <c r="D823" s="403" t="s">
        <v>304</v>
      </c>
      <c r="E823" s="49">
        <v>0</v>
      </c>
      <c r="F823" s="49">
        <v>10</v>
      </c>
      <c r="G823" s="49">
        <v>10</v>
      </c>
      <c r="H823" s="49">
        <v>78110000</v>
      </c>
      <c r="I823" s="39"/>
      <c r="J823" s="39"/>
      <c r="K823" s="358"/>
    </row>
    <row r="824" spans="1:11" ht="31.5" customHeight="1">
      <c r="A824" s="38">
        <f t="shared" si="18"/>
        <v>404</v>
      </c>
      <c r="B824" s="49">
        <v>64221</v>
      </c>
      <c r="C824" s="89" t="s">
        <v>1508</v>
      </c>
      <c r="D824" s="403" t="s">
        <v>304</v>
      </c>
      <c r="E824" s="49">
        <v>0</v>
      </c>
      <c r="F824" s="49">
        <v>10</v>
      </c>
      <c r="G824" s="49">
        <v>10</v>
      </c>
      <c r="H824" s="49">
        <v>78110000</v>
      </c>
      <c r="I824" s="39"/>
      <c r="J824" s="39"/>
      <c r="K824" s="358"/>
    </row>
    <row r="825" spans="1:11" ht="37.5" customHeight="1">
      <c r="A825" s="38">
        <f t="shared" si="18"/>
        <v>405</v>
      </c>
      <c r="B825" s="49">
        <v>64221</v>
      </c>
      <c r="C825" s="89" t="s">
        <v>1509</v>
      </c>
      <c r="D825" s="403" t="s">
        <v>304</v>
      </c>
      <c r="E825" s="49">
        <v>0</v>
      </c>
      <c r="F825" s="49">
        <v>10</v>
      </c>
      <c r="G825" s="49">
        <v>10</v>
      </c>
      <c r="H825" s="49">
        <v>78110000</v>
      </c>
      <c r="I825" s="39"/>
      <c r="J825" s="39"/>
      <c r="K825" s="358"/>
    </row>
    <row r="826" spans="1:11" ht="37.5" customHeight="1">
      <c r="A826" s="38">
        <f t="shared" si="18"/>
        <v>406</v>
      </c>
      <c r="B826" s="49">
        <v>64221</v>
      </c>
      <c r="C826" s="89" t="s">
        <v>1510</v>
      </c>
      <c r="D826" s="403" t="s">
        <v>304</v>
      </c>
      <c r="E826" s="49">
        <v>0</v>
      </c>
      <c r="F826" s="49">
        <v>10</v>
      </c>
      <c r="G826" s="49">
        <v>10</v>
      </c>
      <c r="H826" s="49">
        <v>78110000</v>
      </c>
      <c r="I826" s="39"/>
      <c r="J826" s="39"/>
      <c r="K826" s="358"/>
    </row>
    <row r="827" spans="1:11" ht="37.5" customHeight="1">
      <c r="A827" s="38">
        <f t="shared" si="18"/>
        <v>407</v>
      </c>
      <c r="B827" s="49">
        <v>64221</v>
      </c>
      <c r="C827" s="89" t="s">
        <v>1511</v>
      </c>
      <c r="D827" s="403" t="s">
        <v>304</v>
      </c>
      <c r="E827" s="49">
        <v>0</v>
      </c>
      <c r="F827" s="49">
        <v>10</v>
      </c>
      <c r="G827" s="49">
        <v>10</v>
      </c>
      <c r="H827" s="49">
        <v>78110000</v>
      </c>
      <c r="I827" s="39"/>
      <c r="J827" s="39"/>
      <c r="K827" s="358"/>
    </row>
    <row r="828" spans="1:11" ht="37.5" customHeight="1">
      <c r="A828" s="38">
        <f t="shared" si="18"/>
        <v>408</v>
      </c>
      <c r="B828" s="49">
        <v>64221</v>
      </c>
      <c r="C828" s="89" t="s">
        <v>1512</v>
      </c>
      <c r="D828" s="403" t="s">
        <v>304</v>
      </c>
      <c r="E828" s="49">
        <v>0</v>
      </c>
      <c r="F828" s="49">
        <v>10</v>
      </c>
      <c r="G828" s="49">
        <v>10</v>
      </c>
      <c r="H828" s="49">
        <v>78110000</v>
      </c>
      <c r="I828" s="39"/>
      <c r="J828" s="39"/>
      <c r="K828" s="358"/>
    </row>
    <row r="829" spans="1:11" ht="30.75" customHeight="1">
      <c r="A829" s="38">
        <f t="shared" si="18"/>
        <v>409</v>
      </c>
      <c r="B829" s="49">
        <v>64221</v>
      </c>
      <c r="C829" s="89" t="s">
        <v>1513</v>
      </c>
      <c r="D829" s="403" t="s">
        <v>304</v>
      </c>
      <c r="E829" s="49">
        <v>0</v>
      </c>
      <c r="F829" s="49">
        <v>10</v>
      </c>
      <c r="G829" s="49">
        <v>10</v>
      </c>
      <c r="H829" s="49">
        <v>78110000</v>
      </c>
      <c r="I829" s="39"/>
      <c r="J829" s="39"/>
      <c r="K829" s="358"/>
    </row>
    <row r="830" spans="1:11" ht="30.75" customHeight="1">
      <c r="A830" s="38">
        <f t="shared" si="18"/>
        <v>410</v>
      </c>
      <c r="B830" s="49">
        <v>64221</v>
      </c>
      <c r="C830" s="89" t="s">
        <v>1514</v>
      </c>
      <c r="D830" s="403" t="s">
        <v>304</v>
      </c>
      <c r="E830" s="49">
        <v>0</v>
      </c>
      <c r="F830" s="49">
        <v>10</v>
      </c>
      <c r="G830" s="49">
        <v>10</v>
      </c>
      <c r="H830" s="49">
        <v>78110000</v>
      </c>
      <c r="I830" s="39"/>
      <c r="J830" s="39"/>
      <c r="K830" s="358"/>
    </row>
    <row r="831" spans="1:11" ht="37.5" customHeight="1">
      <c r="A831" s="38">
        <f t="shared" si="18"/>
        <v>411</v>
      </c>
      <c r="B831" s="49">
        <v>64221</v>
      </c>
      <c r="C831" s="89" t="s">
        <v>1515</v>
      </c>
      <c r="D831" s="403" t="s">
        <v>304</v>
      </c>
      <c r="E831" s="49">
        <v>0</v>
      </c>
      <c r="F831" s="49">
        <v>10</v>
      </c>
      <c r="G831" s="49">
        <v>10</v>
      </c>
      <c r="H831" s="49">
        <v>78110000</v>
      </c>
      <c r="I831" s="39"/>
      <c r="J831" s="39"/>
      <c r="K831" s="358"/>
    </row>
    <row r="832" spans="1:11" ht="37.5" customHeight="1">
      <c r="A832" s="38">
        <f t="shared" si="18"/>
        <v>412</v>
      </c>
      <c r="B832" s="49">
        <v>64221</v>
      </c>
      <c r="C832" s="89" t="s">
        <v>1516</v>
      </c>
      <c r="D832" s="403" t="s">
        <v>304</v>
      </c>
      <c r="E832" s="49">
        <v>0</v>
      </c>
      <c r="F832" s="49">
        <v>10</v>
      </c>
      <c r="G832" s="49">
        <v>10</v>
      </c>
      <c r="H832" s="49">
        <v>78110000</v>
      </c>
      <c r="I832" s="39"/>
      <c r="J832" s="39"/>
      <c r="K832" s="358"/>
    </row>
    <row r="833" spans="1:11" ht="31.5" customHeight="1">
      <c r="A833" s="38">
        <f t="shared" si="18"/>
        <v>413</v>
      </c>
      <c r="B833" s="49">
        <v>64221</v>
      </c>
      <c r="C833" s="89" t="s">
        <v>1517</v>
      </c>
      <c r="D833" s="403" t="s">
        <v>304</v>
      </c>
      <c r="E833" s="49">
        <v>0</v>
      </c>
      <c r="F833" s="49">
        <v>10</v>
      </c>
      <c r="G833" s="49">
        <v>10</v>
      </c>
      <c r="H833" s="49">
        <v>78110000</v>
      </c>
      <c r="I833" s="39"/>
      <c r="J833" s="39"/>
      <c r="K833" s="358"/>
    </row>
    <row r="834" spans="1:11" ht="37.5" customHeight="1">
      <c r="A834" s="38">
        <f t="shared" si="18"/>
        <v>414</v>
      </c>
      <c r="B834" s="49">
        <v>64221</v>
      </c>
      <c r="C834" s="89" t="s">
        <v>1518</v>
      </c>
      <c r="D834" s="403" t="s">
        <v>304</v>
      </c>
      <c r="E834" s="49">
        <v>0</v>
      </c>
      <c r="F834" s="49">
        <v>10</v>
      </c>
      <c r="G834" s="49">
        <v>10</v>
      </c>
      <c r="H834" s="49">
        <v>78110000</v>
      </c>
      <c r="I834" s="39"/>
      <c r="J834" s="39"/>
      <c r="K834" s="358"/>
    </row>
    <row r="835" spans="1:11" ht="37.5" customHeight="1">
      <c r="A835" s="38">
        <f t="shared" si="18"/>
        <v>415</v>
      </c>
      <c r="B835" s="49">
        <v>64221</v>
      </c>
      <c r="C835" s="89" t="s">
        <v>1519</v>
      </c>
      <c r="D835" s="403" t="s">
        <v>304</v>
      </c>
      <c r="E835" s="49">
        <v>0</v>
      </c>
      <c r="F835" s="49">
        <v>10</v>
      </c>
      <c r="G835" s="49">
        <v>10</v>
      </c>
      <c r="H835" s="49">
        <v>78110000</v>
      </c>
      <c r="I835" s="39"/>
      <c r="J835" s="39"/>
      <c r="K835" s="358"/>
    </row>
    <row r="836" spans="1:11" ht="37.5" customHeight="1">
      <c r="A836" s="38">
        <f t="shared" si="18"/>
        <v>416</v>
      </c>
      <c r="B836" s="49">
        <v>64221</v>
      </c>
      <c r="C836" s="89" t="s">
        <v>1520</v>
      </c>
      <c r="D836" s="403" t="s">
        <v>304</v>
      </c>
      <c r="E836" s="49">
        <v>0</v>
      </c>
      <c r="F836" s="49">
        <v>10</v>
      </c>
      <c r="G836" s="49">
        <v>10</v>
      </c>
      <c r="H836" s="49">
        <v>78110000</v>
      </c>
      <c r="I836" s="39"/>
      <c r="J836" s="39"/>
      <c r="K836" s="358"/>
    </row>
    <row r="837" spans="1:11" ht="37.5" customHeight="1">
      <c r="A837" s="38">
        <f t="shared" si="18"/>
        <v>417</v>
      </c>
      <c r="B837" s="49">
        <v>64221</v>
      </c>
      <c r="C837" s="89" t="s">
        <v>1521</v>
      </c>
      <c r="D837" s="403" t="s">
        <v>304</v>
      </c>
      <c r="E837" s="49">
        <v>0</v>
      </c>
      <c r="F837" s="49">
        <v>10</v>
      </c>
      <c r="G837" s="49">
        <v>10</v>
      </c>
      <c r="H837" s="49">
        <v>78110000</v>
      </c>
      <c r="I837" s="39"/>
      <c r="J837" s="39"/>
      <c r="K837" s="358"/>
    </row>
    <row r="838" spans="1:11" ht="33" customHeight="1">
      <c r="A838" s="38">
        <f t="shared" si="18"/>
        <v>418</v>
      </c>
      <c r="B838" s="49">
        <v>64221</v>
      </c>
      <c r="C838" s="89" t="s">
        <v>1522</v>
      </c>
      <c r="D838" s="403" t="s">
        <v>304</v>
      </c>
      <c r="E838" s="49">
        <v>0</v>
      </c>
      <c r="F838" s="49">
        <v>10</v>
      </c>
      <c r="G838" s="49">
        <v>10</v>
      </c>
      <c r="H838" s="49">
        <v>78110000</v>
      </c>
      <c r="I838" s="39"/>
      <c r="J838" s="39"/>
      <c r="K838" s="358"/>
    </row>
    <row r="839" spans="1:11" ht="33" customHeight="1">
      <c r="A839" s="38">
        <f t="shared" si="18"/>
        <v>419</v>
      </c>
      <c r="B839" s="49">
        <v>64221</v>
      </c>
      <c r="C839" s="89" t="s">
        <v>1523</v>
      </c>
      <c r="D839" s="403" t="s">
        <v>304</v>
      </c>
      <c r="E839" s="49">
        <v>0</v>
      </c>
      <c r="F839" s="49">
        <v>10</v>
      </c>
      <c r="G839" s="49">
        <v>10</v>
      </c>
      <c r="H839" s="49">
        <v>78110000</v>
      </c>
      <c r="I839" s="39">
        <v>234504</v>
      </c>
      <c r="J839" s="39">
        <f t="shared" si="16"/>
        <v>2345040</v>
      </c>
      <c r="K839" s="358"/>
    </row>
    <row r="840" spans="1:11" ht="31.5" customHeight="1">
      <c r="A840" s="38">
        <f t="shared" si="18"/>
        <v>420</v>
      </c>
      <c r="B840" s="49">
        <v>64221</v>
      </c>
      <c r="C840" s="89" t="s">
        <v>1524</v>
      </c>
      <c r="D840" s="403" t="s">
        <v>304</v>
      </c>
      <c r="E840" s="49">
        <v>0</v>
      </c>
      <c r="F840" s="49">
        <v>10</v>
      </c>
      <c r="G840" s="49">
        <v>10</v>
      </c>
      <c r="H840" s="49">
        <v>78110000</v>
      </c>
      <c r="I840" s="39">
        <v>234504</v>
      </c>
      <c r="J840" s="39">
        <f t="shared" si="16"/>
        <v>2345040</v>
      </c>
      <c r="K840" s="358"/>
    </row>
    <row r="841" spans="1:11" ht="31.5" customHeight="1">
      <c r="A841" s="38">
        <f t="shared" si="18"/>
        <v>421</v>
      </c>
      <c r="B841" s="49">
        <v>64221</v>
      </c>
      <c r="C841" s="89" t="s">
        <v>1525</v>
      </c>
      <c r="D841" s="403" t="s">
        <v>304</v>
      </c>
      <c r="E841" s="49">
        <v>0</v>
      </c>
      <c r="F841" s="49">
        <v>10</v>
      </c>
      <c r="G841" s="49">
        <v>10</v>
      </c>
      <c r="H841" s="49">
        <v>78110000</v>
      </c>
      <c r="I841" s="39">
        <v>234504</v>
      </c>
      <c r="J841" s="39">
        <f t="shared" si="16"/>
        <v>2345040</v>
      </c>
      <c r="K841" s="358"/>
    </row>
    <row r="842" spans="1:11" ht="31.5" customHeight="1">
      <c r="A842" s="38">
        <f t="shared" si="18"/>
        <v>422</v>
      </c>
      <c r="B842" s="49">
        <v>64221</v>
      </c>
      <c r="C842" s="89" t="s">
        <v>1526</v>
      </c>
      <c r="D842" s="403" t="s">
        <v>304</v>
      </c>
      <c r="E842" s="49">
        <v>0</v>
      </c>
      <c r="F842" s="49">
        <v>10</v>
      </c>
      <c r="G842" s="49">
        <v>10</v>
      </c>
      <c r="H842" s="49">
        <v>78110000</v>
      </c>
      <c r="I842" s="39">
        <v>234504</v>
      </c>
      <c r="J842" s="39">
        <f t="shared" si="16"/>
        <v>2345040</v>
      </c>
      <c r="K842" s="358"/>
    </row>
    <row r="843" spans="1:11" ht="31.5" customHeight="1">
      <c r="A843" s="38">
        <f t="shared" si="18"/>
        <v>423</v>
      </c>
      <c r="B843" s="49">
        <v>64221</v>
      </c>
      <c r="C843" s="89" t="s">
        <v>1527</v>
      </c>
      <c r="D843" s="403" t="s">
        <v>304</v>
      </c>
      <c r="E843" s="49">
        <v>0</v>
      </c>
      <c r="F843" s="49">
        <v>10</v>
      </c>
      <c r="G843" s="49">
        <v>10</v>
      </c>
      <c r="H843" s="49">
        <v>78110000</v>
      </c>
      <c r="I843" s="39">
        <v>234504</v>
      </c>
      <c r="J843" s="39">
        <f t="shared" si="16"/>
        <v>2345040</v>
      </c>
      <c r="K843" s="358"/>
    </row>
    <row r="844" spans="1:11" ht="31.5" customHeight="1">
      <c r="A844" s="38">
        <f t="shared" si="18"/>
        <v>424</v>
      </c>
      <c r="B844" s="49">
        <v>64221</v>
      </c>
      <c r="C844" s="89" t="s">
        <v>1528</v>
      </c>
      <c r="D844" s="403" t="s">
        <v>304</v>
      </c>
      <c r="E844" s="49">
        <v>0</v>
      </c>
      <c r="F844" s="49">
        <v>10</v>
      </c>
      <c r="G844" s="49">
        <v>10</v>
      </c>
      <c r="H844" s="49">
        <v>78110000</v>
      </c>
      <c r="I844" s="39">
        <v>234504</v>
      </c>
      <c r="J844" s="39">
        <f t="shared" si="16"/>
        <v>2345040</v>
      </c>
      <c r="K844" s="358"/>
    </row>
    <row r="845" spans="1:11" ht="31.5" customHeight="1">
      <c r="A845" s="38">
        <f t="shared" si="18"/>
        <v>425</v>
      </c>
      <c r="B845" s="49">
        <v>64221</v>
      </c>
      <c r="C845" s="89" t="s">
        <v>1529</v>
      </c>
      <c r="D845" s="403" t="s">
        <v>304</v>
      </c>
      <c r="E845" s="49">
        <v>0</v>
      </c>
      <c r="F845" s="49">
        <v>10</v>
      </c>
      <c r="G845" s="49">
        <v>10</v>
      </c>
      <c r="H845" s="49">
        <v>78110000</v>
      </c>
      <c r="I845" s="39">
        <v>234504</v>
      </c>
      <c r="J845" s="39">
        <f t="shared" si="16"/>
        <v>2345040</v>
      </c>
      <c r="K845" s="358"/>
    </row>
    <row r="846" spans="1:11" ht="31.5" customHeight="1">
      <c r="A846" s="38">
        <f t="shared" si="18"/>
        <v>426</v>
      </c>
      <c r="B846" s="49">
        <v>64221</v>
      </c>
      <c r="C846" s="89" t="s">
        <v>1530</v>
      </c>
      <c r="D846" s="403" t="s">
        <v>304</v>
      </c>
      <c r="E846" s="49">
        <v>0</v>
      </c>
      <c r="F846" s="49">
        <v>10</v>
      </c>
      <c r="G846" s="49">
        <v>10</v>
      </c>
      <c r="H846" s="49">
        <v>78110000</v>
      </c>
      <c r="I846" s="39">
        <v>234504</v>
      </c>
      <c r="J846" s="39">
        <f t="shared" si="16"/>
        <v>2345040</v>
      </c>
      <c r="K846" s="358"/>
    </row>
    <row r="847" spans="1:11" ht="31.5" customHeight="1">
      <c r="A847" s="38">
        <f t="shared" si="18"/>
        <v>427</v>
      </c>
      <c r="B847" s="49">
        <v>64221</v>
      </c>
      <c r="C847" s="89" t="s">
        <v>1531</v>
      </c>
      <c r="D847" s="403" t="s">
        <v>304</v>
      </c>
      <c r="E847" s="49">
        <v>0</v>
      </c>
      <c r="F847" s="49">
        <v>10</v>
      </c>
      <c r="G847" s="49">
        <v>10</v>
      </c>
      <c r="H847" s="49">
        <v>78110000</v>
      </c>
      <c r="I847" s="39">
        <v>234504</v>
      </c>
      <c r="J847" s="39">
        <f t="shared" si="16"/>
        <v>2345040</v>
      </c>
      <c r="K847" s="358"/>
    </row>
    <row r="848" spans="1:11" ht="31.5" customHeight="1">
      <c r="A848" s="38">
        <f t="shared" si="18"/>
        <v>428</v>
      </c>
      <c r="B848" s="49">
        <v>64221</v>
      </c>
      <c r="C848" s="89" t="s">
        <v>1532</v>
      </c>
      <c r="D848" s="403" t="s">
        <v>304</v>
      </c>
      <c r="E848" s="49">
        <v>0</v>
      </c>
      <c r="F848" s="49">
        <v>10</v>
      </c>
      <c r="G848" s="49">
        <v>10</v>
      </c>
      <c r="H848" s="49">
        <v>78110000</v>
      </c>
      <c r="I848" s="39">
        <v>234504</v>
      </c>
      <c r="J848" s="39">
        <f t="shared" si="16"/>
        <v>2345040</v>
      </c>
      <c r="K848" s="358"/>
    </row>
    <row r="849" spans="1:11" ht="31.5" customHeight="1">
      <c r="A849" s="38">
        <f t="shared" si="18"/>
        <v>429</v>
      </c>
      <c r="B849" s="49">
        <v>64221</v>
      </c>
      <c r="C849" s="89" t="s">
        <v>1533</v>
      </c>
      <c r="D849" s="403" t="s">
        <v>304</v>
      </c>
      <c r="E849" s="49">
        <v>0</v>
      </c>
      <c r="F849" s="49">
        <v>10</v>
      </c>
      <c r="G849" s="49">
        <v>10</v>
      </c>
      <c r="H849" s="49">
        <v>78110000</v>
      </c>
      <c r="I849" s="39">
        <v>234504</v>
      </c>
      <c r="J849" s="39">
        <f t="shared" si="16"/>
        <v>2345040</v>
      </c>
      <c r="K849" s="358"/>
    </row>
    <row r="850" spans="1:11" ht="31.5" customHeight="1">
      <c r="A850" s="38">
        <f t="shared" si="18"/>
        <v>430</v>
      </c>
      <c r="B850" s="49">
        <v>64221</v>
      </c>
      <c r="C850" s="89" t="s">
        <v>1534</v>
      </c>
      <c r="D850" s="403" t="s">
        <v>304</v>
      </c>
      <c r="E850" s="49">
        <v>0</v>
      </c>
      <c r="F850" s="49">
        <v>10</v>
      </c>
      <c r="G850" s="49">
        <v>10</v>
      </c>
      <c r="H850" s="49">
        <v>78110000</v>
      </c>
      <c r="I850" s="39">
        <v>234504</v>
      </c>
      <c r="J850" s="39">
        <f t="shared" si="16"/>
        <v>2345040</v>
      </c>
      <c r="K850" s="358"/>
    </row>
    <row r="851" spans="1:11" ht="31.5" customHeight="1">
      <c r="A851" s="38">
        <f t="shared" si="18"/>
        <v>431</v>
      </c>
      <c r="B851" s="49">
        <v>64221</v>
      </c>
      <c r="C851" s="89" t="s">
        <v>1535</v>
      </c>
      <c r="D851" s="403" t="s">
        <v>304</v>
      </c>
      <c r="E851" s="49">
        <v>0</v>
      </c>
      <c r="F851" s="49">
        <v>10</v>
      </c>
      <c r="G851" s="49">
        <v>10</v>
      </c>
      <c r="H851" s="49">
        <v>78110000</v>
      </c>
      <c r="I851" s="39">
        <v>234504</v>
      </c>
      <c r="J851" s="39">
        <f t="shared" si="16"/>
        <v>2345040</v>
      </c>
      <c r="K851" s="358"/>
    </row>
    <row r="852" spans="1:11" ht="31.5" customHeight="1">
      <c r="A852" s="38">
        <f t="shared" si="18"/>
        <v>432</v>
      </c>
      <c r="B852" s="49">
        <v>64221</v>
      </c>
      <c r="C852" s="89" t="s">
        <v>1536</v>
      </c>
      <c r="D852" s="403" t="s">
        <v>304</v>
      </c>
      <c r="E852" s="49">
        <v>0</v>
      </c>
      <c r="F852" s="49">
        <v>10</v>
      </c>
      <c r="G852" s="49">
        <v>10</v>
      </c>
      <c r="H852" s="49">
        <v>78110000</v>
      </c>
      <c r="I852" s="39">
        <v>234504</v>
      </c>
      <c r="J852" s="39">
        <f t="shared" si="16"/>
        <v>2345040</v>
      </c>
      <c r="K852" s="358"/>
    </row>
    <row r="853" spans="1:11" ht="31.5" customHeight="1">
      <c r="A853" s="38">
        <f t="shared" si="18"/>
        <v>433</v>
      </c>
      <c r="B853" s="49">
        <v>64221</v>
      </c>
      <c r="C853" s="89" t="s">
        <v>1537</v>
      </c>
      <c r="D853" s="403" t="s">
        <v>304</v>
      </c>
      <c r="E853" s="49">
        <v>0</v>
      </c>
      <c r="F853" s="49">
        <v>10</v>
      </c>
      <c r="G853" s="49">
        <v>10</v>
      </c>
      <c r="H853" s="49">
        <v>78110000</v>
      </c>
      <c r="I853" s="39">
        <v>234504</v>
      </c>
      <c r="J853" s="39">
        <f t="shared" si="16"/>
        <v>2345040</v>
      </c>
      <c r="K853" s="358"/>
    </row>
    <row r="854" spans="1:11" ht="31.5" customHeight="1">
      <c r="A854" s="38">
        <f t="shared" si="18"/>
        <v>434</v>
      </c>
      <c r="B854" s="49">
        <v>64221</v>
      </c>
      <c r="C854" s="89" t="s">
        <v>1538</v>
      </c>
      <c r="D854" s="403" t="s">
        <v>304</v>
      </c>
      <c r="E854" s="49">
        <v>0</v>
      </c>
      <c r="F854" s="49">
        <v>10</v>
      </c>
      <c r="G854" s="49">
        <v>10</v>
      </c>
      <c r="H854" s="49">
        <v>78110000</v>
      </c>
      <c r="I854" s="39">
        <v>234504</v>
      </c>
      <c r="J854" s="39">
        <f t="shared" si="16"/>
        <v>2345040</v>
      </c>
      <c r="K854" s="358"/>
    </row>
    <row r="855" spans="1:11" ht="31.5" customHeight="1">
      <c r="A855" s="38">
        <f t="shared" si="18"/>
        <v>435</v>
      </c>
      <c r="B855" s="49">
        <v>64221</v>
      </c>
      <c r="C855" s="89" t="s">
        <v>1539</v>
      </c>
      <c r="D855" s="403" t="s">
        <v>304</v>
      </c>
      <c r="E855" s="49">
        <v>0</v>
      </c>
      <c r="F855" s="49">
        <v>10</v>
      </c>
      <c r="G855" s="49">
        <v>10</v>
      </c>
      <c r="H855" s="49">
        <v>78110000</v>
      </c>
      <c r="I855" s="39">
        <v>234504</v>
      </c>
      <c r="J855" s="39">
        <f t="shared" si="16"/>
        <v>2345040</v>
      </c>
      <c r="K855" s="358"/>
    </row>
    <row r="856" spans="1:11" ht="31.5" customHeight="1">
      <c r="A856" s="38">
        <f t="shared" si="18"/>
        <v>436</v>
      </c>
      <c r="B856" s="49">
        <v>64221</v>
      </c>
      <c r="C856" s="89" t="s">
        <v>1540</v>
      </c>
      <c r="D856" s="403" t="s">
        <v>304</v>
      </c>
      <c r="E856" s="49">
        <v>0</v>
      </c>
      <c r="F856" s="49">
        <v>10</v>
      </c>
      <c r="G856" s="49">
        <v>10</v>
      </c>
      <c r="H856" s="49">
        <v>78110000</v>
      </c>
      <c r="I856" s="39">
        <v>234504</v>
      </c>
      <c r="J856" s="39">
        <f t="shared" si="16"/>
        <v>2345040</v>
      </c>
      <c r="K856" s="358"/>
    </row>
    <row r="857" spans="1:11" ht="31.5" customHeight="1">
      <c r="A857" s="38">
        <f t="shared" si="18"/>
        <v>437</v>
      </c>
      <c r="B857" s="49">
        <v>64221</v>
      </c>
      <c r="C857" s="89" t="s">
        <v>1541</v>
      </c>
      <c r="D857" s="403" t="s">
        <v>304</v>
      </c>
      <c r="E857" s="49">
        <v>0</v>
      </c>
      <c r="F857" s="49">
        <v>10</v>
      </c>
      <c r="G857" s="49">
        <v>10</v>
      </c>
      <c r="H857" s="49">
        <v>78110000</v>
      </c>
      <c r="I857" s="39">
        <v>234504</v>
      </c>
      <c r="J857" s="39">
        <f t="shared" si="16"/>
        <v>2345040</v>
      </c>
      <c r="K857" s="358"/>
    </row>
    <row r="858" spans="1:11" ht="37.5" customHeight="1">
      <c r="A858" s="38">
        <f t="shared" si="18"/>
        <v>438</v>
      </c>
      <c r="B858" s="49">
        <v>64221</v>
      </c>
      <c r="C858" s="89" t="s">
        <v>1542</v>
      </c>
      <c r="D858" s="403" t="s">
        <v>304</v>
      </c>
      <c r="E858" s="49">
        <v>0</v>
      </c>
      <c r="F858" s="49">
        <v>10</v>
      </c>
      <c r="G858" s="49">
        <v>10</v>
      </c>
      <c r="H858" s="49">
        <v>78110000</v>
      </c>
      <c r="I858" s="39">
        <v>234504</v>
      </c>
      <c r="J858" s="39">
        <f t="shared" si="16"/>
        <v>2345040</v>
      </c>
      <c r="K858" s="358"/>
    </row>
    <row r="859" spans="1:11" ht="31.5" customHeight="1">
      <c r="A859" s="38">
        <f t="shared" si="18"/>
        <v>439</v>
      </c>
      <c r="B859" s="49">
        <v>64221</v>
      </c>
      <c r="C859" s="89" t="s">
        <v>1543</v>
      </c>
      <c r="D859" s="403" t="s">
        <v>304</v>
      </c>
      <c r="E859" s="49">
        <v>0</v>
      </c>
      <c r="F859" s="49">
        <v>10</v>
      </c>
      <c r="G859" s="49">
        <v>10</v>
      </c>
      <c r="H859" s="49">
        <v>78110000</v>
      </c>
      <c r="I859" s="39">
        <v>234504</v>
      </c>
      <c r="J859" s="39">
        <f t="shared" si="16"/>
        <v>2345040</v>
      </c>
      <c r="K859" s="358"/>
    </row>
    <row r="860" spans="1:11" ht="31.5" customHeight="1">
      <c r="A860" s="38">
        <f t="shared" si="18"/>
        <v>440</v>
      </c>
      <c r="B860" s="49">
        <v>64221</v>
      </c>
      <c r="C860" s="89" t="s">
        <v>1544</v>
      </c>
      <c r="D860" s="403" t="s">
        <v>304</v>
      </c>
      <c r="E860" s="49">
        <v>0</v>
      </c>
      <c r="F860" s="49">
        <v>10</v>
      </c>
      <c r="G860" s="49">
        <v>10</v>
      </c>
      <c r="H860" s="49">
        <v>78110000</v>
      </c>
      <c r="I860" s="39">
        <v>234504</v>
      </c>
      <c r="J860" s="39">
        <f t="shared" si="16"/>
        <v>2345040</v>
      </c>
      <c r="K860" s="358"/>
    </row>
    <row r="861" spans="1:11" ht="31.5" customHeight="1">
      <c r="A861" s="38">
        <f t="shared" si="18"/>
        <v>441</v>
      </c>
      <c r="B861" s="49">
        <v>64221</v>
      </c>
      <c r="C861" s="89" t="s">
        <v>1545</v>
      </c>
      <c r="D861" s="403" t="s">
        <v>304</v>
      </c>
      <c r="E861" s="49">
        <v>0</v>
      </c>
      <c r="F861" s="49">
        <v>10</v>
      </c>
      <c r="G861" s="49">
        <v>10</v>
      </c>
      <c r="H861" s="49">
        <v>78110000</v>
      </c>
      <c r="I861" s="39">
        <v>234504</v>
      </c>
      <c r="J861" s="39">
        <f t="shared" si="16"/>
        <v>2345040</v>
      </c>
      <c r="K861" s="358"/>
    </row>
    <row r="862" spans="1:11" ht="31.5" customHeight="1">
      <c r="A862" s="38">
        <f t="shared" si="18"/>
        <v>442</v>
      </c>
      <c r="B862" s="49">
        <v>64221</v>
      </c>
      <c r="C862" s="89" t="s">
        <v>1546</v>
      </c>
      <c r="D862" s="403" t="s">
        <v>304</v>
      </c>
      <c r="E862" s="49">
        <v>0</v>
      </c>
      <c r="F862" s="49">
        <v>10</v>
      </c>
      <c r="G862" s="49">
        <v>10</v>
      </c>
      <c r="H862" s="49">
        <v>78110000</v>
      </c>
      <c r="I862" s="39">
        <v>234504</v>
      </c>
      <c r="J862" s="39">
        <f t="shared" si="16"/>
        <v>2345040</v>
      </c>
      <c r="K862" s="358"/>
    </row>
    <row r="863" spans="1:11" ht="31.5" customHeight="1">
      <c r="A863" s="38">
        <f t="shared" si="18"/>
        <v>443</v>
      </c>
      <c r="B863" s="49">
        <v>64221</v>
      </c>
      <c r="C863" s="89" t="s">
        <v>1547</v>
      </c>
      <c r="D863" s="403" t="s">
        <v>304</v>
      </c>
      <c r="E863" s="49">
        <v>0</v>
      </c>
      <c r="F863" s="49">
        <v>10</v>
      </c>
      <c r="G863" s="49">
        <v>10</v>
      </c>
      <c r="H863" s="49">
        <v>78110000</v>
      </c>
      <c r="I863" s="39">
        <v>234504</v>
      </c>
      <c r="J863" s="39">
        <f t="shared" si="16"/>
        <v>2345040</v>
      </c>
      <c r="K863" s="358"/>
    </row>
    <row r="864" spans="1:11" ht="31.5" customHeight="1">
      <c r="A864" s="38">
        <f t="shared" si="18"/>
        <v>444</v>
      </c>
      <c r="B864" s="49">
        <v>64221</v>
      </c>
      <c r="C864" s="89" t="s">
        <v>1548</v>
      </c>
      <c r="D864" s="403" t="s">
        <v>304</v>
      </c>
      <c r="E864" s="49">
        <v>0</v>
      </c>
      <c r="F864" s="49">
        <v>10</v>
      </c>
      <c r="G864" s="49">
        <v>10</v>
      </c>
      <c r="H864" s="49">
        <v>78110000</v>
      </c>
      <c r="I864" s="39">
        <v>234504</v>
      </c>
      <c r="J864" s="39">
        <f t="shared" si="16"/>
        <v>2345040</v>
      </c>
      <c r="K864" s="358"/>
    </row>
    <row r="865" spans="1:11" ht="37.5" customHeight="1">
      <c r="A865" s="38">
        <f t="shared" si="18"/>
        <v>445</v>
      </c>
      <c r="B865" s="49">
        <v>64221</v>
      </c>
      <c r="C865" s="89" t="s">
        <v>1549</v>
      </c>
      <c r="D865" s="403" t="s">
        <v>304</v>
      </c>
      <c r="E865" s="49">
        <v>0</v>
      </c>
      <c r="F865" s="49">
        <v>10</v>
      </c>
      <c r="G865" s="49">
        <v>10</v>
      </c>
      <c r="H865" s="49">
        <v>78110000</v>
      </c>
      <c r="I865" s="39"/>
      <c r="J865" s="39"/>
      <c r="K865" s="358"/>
    </row>
    <row r="866" spans="1:11" ht="30.75" customHeight="1">
      <c r="A866" s="38">
        <f t="shared" si="18"/>
        <v>446</v>
      </c>
      <c r="B866" s="49">
        <v>64221</v>
      </c>
      <c r="C866" s="89" t="s">
        <v>1550</v>
      </c>
      <c r="D866" s="403" t="s">
        <v>304</v>
      </c>
      <c r="E866" s="49">
        <v>0</v>
      </c>
      <c r="F866" s="49">
        <v>10</v>
      </c>
      <c r="G866" s="49">
        <v>10</v>
      </c>
      <c r="H866" s="49">
        <v>78110000</v>
      </c>
      <c r="I866" s="39">
        <v>234504</v>
      </c>
      <c r="J866" s="39">
        <f t="shared" si="16"/>
        <v>2345040</v>
      </c>
      <c r="K866" s="358"/>
    </row>
    <row r="867" spans="1:11" ht="30.75" customHeight="1">
      <c r="A867" s="38">
        <f t="shared" si="18"/>
        <v>447</v>
      </c>
      <c r="B867" s="49">
        <v>64221</v>
      </c>
      <c r="C867" s="89" t="s">
        <v>1551</v>
      </c>
      <c r="D867" s="403" t="s">
        <v>304</v>
      </c>
      <c r="E867" s="49">
        <v>0</v>
      </c>
      <c r="F867" s="49">
        <v>10</v>
      </c>
      <c r="G867" s="49">
        <v>10</v>
      </c>
      <c r="H867" s="49">
        <v>78110000</v>
      </c>
      <c r="I867" s="39">
        <v>234504</v>
      </c>
      <c r="J867" s="39">
        <f t="shared" si="16"/>
        <v>2345040</v>
      </c>
      <c r="K867" s="358"/>
    </row>
    <row r="868" spans="1:11" ht="30.75" customHeight="1">
      <c r="A868" s="38">
        <f t="shared" si="18"/>
        <v>448</v>
      </c>
      <c r="B868" s="49">
        <v>64221</v>
      </c>
      <c r="C868" s="89" t="s">
        <v>1552</v>
      </c>
      <c r="D868" s="403" t="s">
        <v>304</v>
      </c>
      <c r="E868" s="49">
        <v>0</v>
      </c>
      <c r="F868" s="49">
        <v>10</v>
      </c>
      <c r="G868" s="49">
        <v>10</v>
      </c>
      <c r="H868" s="49">
        <v>78110000</v>
      </c>
      <c r="I868" s="39">
        <v>234504</v>
      </c>
      <c r="J868" s="39">
        <f t="shared" si="16"/>
        <v>2345040</v>
      </c>
      <c r="K868" s="358"/>
    </row>
    <row r="869" spans="1:11" ht="30.75" customHeight="1">
      <c r="A869" s="38">
        <f t="shared" si="18"/>
        <v>449</v>
      </c>
      <c r="B869" s="49">
        <v>64221</v>
      </c>
      <c r="C869" s="89" t="s">
        <v>1553</v>
      </c>
      <c r="D869" s="403" t="s">
        <v>304</v>
      </c>
      <c r="E869" s="49">
        <v>0</v>
      </c>
      <c r="F869" s="49">
        <v>10</v>
      </c>
      <c r="G869" s="49">
        <v>10</v>
      </c>
      <c r="H869" s="49">
        <v>78110000</v>
      </c>
      <c r="I869" s="39">
        <v>234504</v>
      </c>
      <c r="J869" s="39">
        <f t="shared" si="16"/>
        <v>2345040</v>
      </c>
      <c r="K869" s="358"/>
    </row>
    <row r="870" spans="1:11" ht="30.75" customHeight="1">
      <c r="A870" s="38">
        <f t="shared" si="18"/>
        <v>450</v>
      </c>
      <c r="B870" s="49">
        <v>64221</v>
      </c>
      <c r="C870" s="89" t="s">
        <v>1554</v>
      </c>
      <c r="D870" s="403" t="s">
        <v>304</v>
      </c>
      <c r="E870" s="49">
        <v>0</v>
      </c>
      <c r="F870" s="49">
        <v>10</v>
      </c>
      <c r="G870" s="49">
        <v>10</v>
      </c>
      <c r="H870" s="49">
        <v>78110000</v>
      </c>
      <c r="I870" s="39">
        <v>234504</v>
      </c>
      <c r="J870" s="39">
        <f t="shared" si="16"/>
        <v>2345040</v>
      </c>
      <c r="K870" s="358"/>
    </row>
    <row r="871" spans="1:11" ht="30.75" customHeight="1">
      <c r="A871" s="38">
        <f t="shared" si="18"/>
        <v>451</v>
      </c>
      <c r="B871" s="49">
        <v>64221</v>
      </c>
      <c r="C871" s="89" t="s">
        <v>1555</v>
      </c>
      <c r="D871" s="403" t="s">
        <v>304</v>
      </c>
      <c r="E871" s="49">
        <v>0</v>
      </c>
      <c r="F871" s="49">
        <v>10</v>
      </c>
      <c r="G871" s="49">
        <v>10</v>
      </c>
      <c r="H871" s="49">
        <v>78110000</v>
      </c>
      <c r="I871" s="39">
        <v>234504</v>
      </c>
      <c r="J871" s="39">
        <f t="shared" si="16"/>
        <v>2345040</v>
      </c>
      <c r="K871" s="358"/>
    </row>
    <row r="872" spans="1:11" ht="30.75" customHeight="1">
      <c r="A872" s="38">
        <f t="shared" si="18"/>
        <v>452</v>
      </c>
      <c r="B872" s="49">
        <v>64221</v>
      </c>
      <c r="C872" s="89" t="s">
        <v>1556</v>
      </c>
      <c r="D872" s="403" t="s">
        <v>304</v>
      </c>
      <c r="E872" s="49">
        <v>0</v>
      </c>
      <c r="F872" s="49">
        <v>10</v>
      </c>
      <c r="G872" s="49">
        <v>10</v>
      </c>
      <c r="H872" s="49">
        <v>78110000</v>
      </c>
      <c r="I872" s="39">
        <v>234504</v>
      </c>
      <c r="J872" s="39">
        <f t="shared" si="16"/>
        <v>2345040</v>
      </c>
      <c r="K872" s="358"/>
    </row>
    <row r="873" spans="1:11" ht="30.75" customHeight="1">
      <c r="A873" s="38">
        <f t="shared" si="18"/>
        <v>453</v>
      </c>
      <c r="B873" s="49">
        <v>64221</v>
      </c>
      <c r="C873" s="89" t="s">
        <v>1557</v>
      </c>
      <c r="D873" s="403" t="s">
        <v>304</v>
      </c>
      <c r="E873" s="49">
        <v>0</v>
      </c>
      <c r="F873" s="49">
        <v>10</v>
      </c>
      <c r="G873" s="49">
        <v>10</v>
      </c>
      <c r="H873" s="49">
        <v>78110000</v>
      </c>
      <c r="I873" s="39">
        <v>234504</v>
      </c>
      <c r="J873" s="39">
        <f t="shared" si="16"/>
        <v>2345040</v>
      </c>
      <c r="K873" s="358"/>
    </row>
    <row r="874" spans="1:11" ht="30.75" customHeight="1">
      <c r="A874" s="38">
        <f t="shared" si="18"/>
        <v>454</v>
      </c>
      <c r="B874" s="49">
        <v>64221</v>
      </c>
      <c r="C874" s="89" t="s">
        <v>1558</v>
      </c>
      <c r="D874" s="403" t="s">
        <v>304</v>
      </c>
      <c r="E874" s="49">
        <v>0</v>
      </c>
      <c r="F874" s="49">
        <v>10</v>
      </c>
      <c r="G874" s="49">
        <v>10</v>
      </c>
      <c r="H874" s="49">
        <v>78110000</v>
      </c>
      <c r="I874" s="39">
        <v>234504</v>
      </c>
      <c r="J874" s="39">
        <f t="shared" si="16"/>
        <v>2345040</v>
      </c>
      <c r="K874" s="358"/>
    </row>
    <row r="875" spans="1:11" ht="30.75" customHeight="1">
      <c r="A875" s="38">
        <f t="shared" si="18"/>
        <v>455</v>
      </c>
      <c r="B875" s="49">
        <v>64221</v>
      </c>
      <c r="C875" s="89" t="s">
        <v>1559</v>
      </c>
      <c r="D875" s="403" t="s">
        <v>304</v>
      </c>
      <c r="E875" s="49">
        <v>0</v>
      </c>
      <c r="F875" s="49">
        <v>10</v>
      </c>
      <c r="G875" s="49">
        <v>10</v>
      </c>
      <c r="H875" s="49">
        <v>78110000</v>
      </c>
      <c r="I875" s="39">
        <v>234504</v>
      </c>
      <c r="J875" s="39">
        <f t="shared" ref="J875:J881" si="19">I875*F875</f>
        <v>2345040</v>
      </c>
      <c r="K875" s="358"/>
    </row>
    <row r="876" spans="1:11" ht="30.75" customHeight="1">
      <c r="A876" s="38">
        <f t="shared" si="18"/>
        <v>456</v>
      </c>
      <c r="B876" s="49">
        <v>64221</v>
      </c>
      <c r="C876" s="89" t="s">
        <v>1560</v>
      </c>
      <c r="D876" s="403" t="s">
        <v>304</v>
      </c>
      <c r="E876" s="49">
        <v>0</v>
      </c>
      <c r="F876" s="49">
        <v>10</v>
      </c>
      <c r="G876" s="49">
        <v>10</v>
      </c>
      <c r="H876" s="49">
        <v>78110000</v>
      </c>
      <c r="I876" s="39">
        <v>234504</v>
      </c>
      <c r="J876" s="39">
        <f t="shared" si="19"/>
        <v>2345040</v>
      </c>
      <c r="K876" s="358"/>
    </row>
    <row r="877" spans="1:11" ht="30.75" customHeight="1">
      <c r="A877" s="38">
        <f t="shared" si="18"/>
        <v>457</v>
      </c>
      <c r="B877" s="49">
        <v>64221</v>
      </c>
      <c r="C877" s="89" t="s">
        <v>1561</v>
      </c>
      <c r="D877" s="403" t="s">
        <v>304</v>
      </c>
      <c r="E877" s="49">
        <v>0</v>
      </c>
      <c r="F877" s="49">
        <v>10</v>
      </c>
      <c r="G877" s="49">
        <v>10</v>
      </c>
      <c r="H877" s="49">
        <v>78110000</v>
      </c>
      <c r="I877" s="39">
        <v>234504</v>
      </c>
      <c r="J877" s="39">
        <f t="shared" si="19"/>
        <v>2345040</v>
      </c>
      <c r="K877" s="358"/>
    </row>
    <row r="878" spans="1:11" ht="30.75" customHeight="1">
      <c r="A878" s="38">
        <f t="shared" si="18"/>
        <v>458</v>
      </c>
      <c r="B878" s="49">
        <v>64221</v>
      </c>
      <c r="C878" s="89" t="s">
        <v>1562</v>
      </c>
      <c r="D878" s="403" t="s">
        <v>304</v>
      </c>
      <c r="E878" s="49">
        <v>0</v>
      </c>
      <c r="F878" s="49">
        <v>10</v>
      </c>
      <c r="G878" s="49">
        <v>10</v>
      </c>
      <c r="H878" s="49">
        <v>78110000</v>
      </c>
      <c r="I878" s="39">
        <v>234504</v>
      </c>
      <c r="J878" s="39">
        <f t="shared" si="19"/>
        <v>2345040</v>
      </c>
      <c r="K878" s="358"/>
    </row>
    <row r="879" spans="1:11" ht="30.75" customHeight="1">
      <c r="A879" s="38">
        <f t="shared" si="18"/>
        <v>459</v>
      </c>
      <c r="B879" s="49">
        <v>64221</v>
      </c>
      <c r="C879" s="89" t="s">
        <v>1563</v>
      </c>
      <c r="D879" s="403" t="s">
        <v>304</v>
      </c>
      <c r="E879" s="49">
        <v>0</v>
      </c>
      <c r="F879" s="49">
        <v>10</v>
      </c>
      <c r="G879" s="49">
        <v>10</v>
      </c>
      <c r="H879" s="49">
        <v>78110000</v>
      </c>
      <c r="I879" s="39">
        <v>234504</v>
      </c>
      <c r="J879" s="39">
        <f t="shared" si="19"/>
        <v>2345040</v>
      </c>
      <c r="K879" s="358"/>
    </row>
    <row r="880" spans="1:11" ht="30.75" customHeight="1">
      <c r="A880" s="38">
        <f t="shared" si="18"/>
        <v>460</v>
      </c>
      <c r="B880" s="49">
        <v>64221</v>
      </c>
      <c r="C880" s="89" t="s">
        <v>1564</v>
      </c>
      <c r="D880" s="403" t="s">
        <v>304</v>
      </c>
      <c r="E880" s="49">
        <v>0</v>
      </c>
      <c r="F880" s="49">
        <v>10</v>
      </c>
      <c r="G880" s="49">
        <v>10</v>
      </c>
      <c r="H880" s="49">
        <v>78110000</v>
      </c>
      <c r="I880" s="39">
        <v>234504</v>
      </c>
      <c r="J880" s="39">
        <f t="shared" si="19"/>
        <v>2345040</v>
      </c>
      <c r="K880" s="358"/>
    </row>
    <row r="881" spans="1:11" ht="30.75" customHeight="1">
      <c r="A881" s="38">
        <f t="shared" si="18"/>
        <v>461</v>
      </c>
      <c r="B881" s="49">
        <v>64221</v>
      </c>
      <c r="C881" s="89" t="s">
        <v>1565</v>
      </c>
      <c r="D881" s="403" t="s">
        <v>304</v>
      </c>
      <c r="E881" s="49">
        <v>0</v>
      </c>
      <c r="F881" s="49">
        <v>10</v>
      </c>
      <c r="G881" s="49">
        <v>10</v>
      </c>
      <c r="H881" s="49">
        <v>78110000</v>
      </c>
      <c r="I881" s="39">
        <v>234504</v>
      </c>
      <c r="J881" s="39">
        <f t="shared" si="19"/>
        <v>2345040</v>
      </c>
      <c r="K881" s="358"/>
    </row>
    <row r="882" spans="1:11" s="66" customFormat="1" ht="27" customHeight="1">
      <c r="A882" s="699" t="s">
        <v>24</v>
      </c>
      <c r="B882" s="699"/>
      <c r="C882" s="699"/>
      <c r="D882" s="699"/>
      <c r="E882" s="699"/>
      <c r="F882" s="699"/>
      <c r="G882" s="699"/>
      <c r="H882" s="699"/>
      <c r="I882" s="699"/>
      <c r="J882" s="332">
        <f>+H431</f>
        <v>15000000</v>
      </c>
      <c r="K882" s="333"/>
    </row>
    <row r="883" spans="1:11">
      <c r="A883" s="41"/>
      <c r="B883" s="91"/>
      <c r="C883" s="94"/>
      <c r="D883" s="91"/>
      <c r="E883" s="91"/>
      <c r="F883" s="91"/>
      <c r="G883" s="91"/>
      <c r="H883" s="91"/>
      <c r="I883" s="92"/>
      <c r="J883" s="92"/>
      <c r="K883" s="358"/>
    </row>
    <row r="884" spans="1:11">
      <c r="A884" s="563" t="s">
        <v>1005</v>
      </c>
      <c r="B884" s="563"/>
      <c r="C884" s="563"/>
      <c r="D884" s="563"/>
      <c r="E884" s="563"/>
      <c r="F884" s="563"/>
      <c r="G884" s="563"/>
      <c r="H884" s="563"/>
      <c r="I884" s="563"/>
      <c r="J884" s="563"/>
      <c r="K884" s="358"/>
    </row>
    <row r="885" spans="1:11">
      <c r="A885" s="666" t="s">
        <v>1112</v>
      </c>
      <c r="B885" s="666"/>
      <c r="C885" s="666"/>
      <c r="D885" s="666"/>
      <c r="E885" s="666"/>
      <c r="F885" s="666"/>
      <c r="G885" s="666"/>
      <c r="H885" s="666"/>
      <c r="I885" s="666"/>
      <c r="J885" s="666"/>
      <c r="K885" s="358"/>
    </row>
    <row r="886" spans="1:11">
      <c r="A886" s="715" t="s">
        <v>1050</v>
      </c>
      <c r="B886" s="715"/>
      <c r="C886" s="715"/>
      <c r="D886" s="715"/>
      <c r="E886" s="715"/>
      <c r="F886" s="715"/>
      <c r="G886" s="715"/>
      <c r="H886" s="715"/>
      <c r="I886" s="715"/>
      <c r="J886" s="715"/>
      <c r="K886" s="358"/>
    </row>
    <row r="887" spans="1:11">
      <c r="A887" s="565" t="s">
        <v>39</v>
      </c>
      <c r="B887" s="565"/>
      <c r="C887" s="565"/>
      <c r="D887" s="565" t="s">
        <v>40</v>
      </c>
      <c r="E887" s="565"/>
      <c r="F887" s="565"/>
      <c r="G887" s="565"/>
      <c r="H887" s="565" t="s">
        <v>26</v>
      </c>
      <c r="I887" s="565"/>
      <c r="J887" s="565"/>
      <c r="K887" s="358"/>
    </row>
    <row r="888" spans="1:11" ht="37.5" customHeight="1">
      <c r="A888" s="696" t="s">
        <v>1112</v>
      </c>
      <c r="B888" s="697"/>
      <c r="C888" s="698"/>
      <c r="D888" s="706" t="s">
        <v>1113</v>
      </c>
      <c r="E888" s="707"/>
      <c r="F888" s="707"/>
      <c r="G888" s="708"/>
      <c r="H888" s="709">
        <v>7000000</v>
      </c>
      <c r="I888" s="710"/>
      <c r="J888" s="711"/>
      <c r="K888" s="358"/>
    </row>
    <row r="889" spans="1:11" ht="40.5">
      <c r="A889" s="37" t="s">
        <v>41</v>
      </c>
      <c r="B889" s="264" t="s">
        <v>42</v>
      </c>
      <c r="C889" s="264" t="s">
        <v>43</v>
      </c>
      <c r="D889" s="264" t="s">
        <v>44</v>
      </c>
      <c r="E889" s="264" t="s">
        <v>45</v>
      </c>
      <c r="F889" s="264" t="s">
        <v>46</v>
      </c>
      <c r="G889" s="264" t="s">
        <v>47</v>
      </c>
      <c r="H889" s="264" t="s">
        <v>48</v>
      </c>
      <c r="I889" s="264" t="s">
        <v>49</v>
      </c>
      <c r="J889" s="264" t="s">
        <v>50</v>
      </c>
      <c r="K889" s="358"/>
    </row>
    <row r="890" spans="1:11" ht="27">
      <c r="A890" s="233">
        <f>+A881+1</f>
        <v>462</v>
      </c>
      <c r="B890" s="49">
        <v>64221</v>
      </c>
      <c r="C890" s="404" t="s">
        <v>1567</v>
      </c>
      <c r="D890" s="405" t="s">
        <v>32</v>
      </c>
      <c r="E890" s="49">
        <v>0</v>
      </c>
      <c r="F890" s="49">
        <v>20</v>
      </c>
      <c r="G890" s="49">
        <f>F890</f>
        <v>20</v>
      </c>
      <c r="H890" s="233">
        <v>78111802</v>
      </c>
      <c r="I890" s="39"/>
      <c r="J890" s="39"/>
      <c r="K890" s="358"/>
    </row>
    <row r="891" spans="1:11" ht="27">
      <c r="A891" s="233">
        <f>+A890+1</f>
        <v>463</v>
      </c>
      <c r="B891" s="49">
        <v>64221</v>
      </c>
      <c r="C891" s="404" t="s">
        <v>1568</v>
      </c>
      <c r="D891" s="405" t="s">
        <v>32</v>
      </c>
      <c r="E891" s="49">
        <v>0</v>
      </c>
      <c r="F891" s="49">
        <v>20</v>
      </c>
      <c r="G891" s="49">
        <f t="shared" ref="G891:G901" si="20">F891</f>
        <v>20</v>
      </c>
      <c r="H891" s="233">
        <v>78111802</v>
      </c>
      <c r="I891" s="39"/>
      <c r="J891" s="39"/>
      <c r="K891" s="358"/>
    </row>
    <row r="892" spans="1:11" ht="27">
      <c r="A892" s="233">
        <f t="shared" ref="A892:A901" si="21">+A891+1</f>
        <v>464</v>
      </c>
      <c r="B892" s="49">
        <v>64221</v>
      </c>
      <c r="C892" s="406" t="s">
        <v>1569</v>
      </c>
      <c r="D892" s="405" t="s">
        <v>32</v>
      </c>
      <c r="E892" s="49">
        <v>0</v>
      </c>
      <c r="F892" s="49">
        <v>20</v>
      </c>
      <c r="G892" s="49">
        <f t="shared" si="20"/>
        <v>20</v>
      </c>
      <c r="H892" s="233">
        <v>78111802</v>
      </c>
      <c r="I892" s="39"/>
      <c r="J892" s="39"/>
      <c r="K892" s="358"/>
    </row>
    <row r="893" spans="1:11" ht="27">
      <c r="A893" s="233">
        <f t="shared" si="21"/>
        <v>465</v>
      </c>
      <c r="B893" s="49">
        <v>64221</v>
      </c>
      <c r="C893" s="406" t="s">
        <v>1570</v>
      </c>
      <c r="D893" s="405" t="s">
        <v>32</v>
      </c>
      <c r="E893" s="49">
        <v>0</v>
      </c>
      <c r="F893" s="49">
        <v>20</v>
      </c>
      <c r="G893" s="49">
        <f t="shared" si="20"/>
        <v>20</v>
      </c>
      <c r="H893" s="233">
        <v>78111802</v>
      </c>
      <c r="I893" s="39"/>
      <c r="J893" s="39"/>
      <c r="K893" s="358"/>
    </row>
    <row r="894" spans="1:11" ht="27">
      <c r="A894" s="233">
        <f t="shared" si="21"/>
        <v>466</v>
      </c>
      <c r="B894" s="49">
        <v>64221</v>
      </c>
      <c r="C894" s="406" t="s">
        <v>1571</v>
      </c>
      <c r="D894" s="405" t="s">
        <v>32</v>
      </c>
      <c r="E894" s="49">
        <v>0</v>
      </c>
      <c r="F894" s="49">
        <v>20</v>
      </c>
      <c r="G894" s="49">
        <f t="shared" si="20"/>
        <v>20</v>
      </c>
      <c r="H894" s="233">
        <v>78111802</v>
      </c>
      <c r="I894" s="39"/>
      <c r="J894" s="39"/>
      <c r="K894" s="358"/>
    </row>
    <row r="895" spans="1:11" ht="27">
      <c r="A895" s="233">
        <f t="shared" si="21"/>
        <v>467</v>
      </c>
      <c r="B895" s="49">
        <v>64221</v>
      </c>
      <c r="C895" s="406" t="s">
        <v>1572</v>
      </c>
      <c r="D895" s="405" t="s">
        <v>32</v>
      </c>
      <c r="E895" s="49">
        <v>0</v>
      </c>
      <c r="F895" s="49">
        <v>20</v>
      </c>
      <c r="G895" s="49">
        <f t="shared" si="20"/>
        <v>20</v>
      </c>
      <c r="H895" s="233">
        <v>78111802</v>
      </c>
      <c r="I895" s="39"/>
      <c r="J895" s="39"/>
      <c r="K895" s="358"/>
    </row>
    <row r="896" spans="1:11" ht="27">
      <c r="A896" s="233">
        <f t="shared" si="21"/>
        <v>468</v>
      </c>
      <c r="B896" s="49">
        <v>64221</v>
      </c>
      <c r="C896" s="406" t="s">
        <v>1573</v>
      </c>
      <c r="D896" s="405" t="s">
        <v>32</v>
      </c>
      <c r="E896" s="49">
        <v>0</v>
      </c>
      <c r="F896" s="49">
        <v>20</v>
      </c>
      <c r="G896" s="49">
        <f t="shared" si="20"/>
        <v>20</v>
      </c>
      <c r="H896" s="233">
        <v>78111802</v>
      </c>
      <c r="I896" s="39"/>
      <c r="J896" s="39"/>
      <c r="K896" s="358"/>
    </row>
    <row r="897" spans="1:11" ht="27">
      <c r="A897" s="233">
        <f t="shared" si="21"/>
        <v>469</v>
      </c>
      <c r="B897" s="49">
        <v>64221</v>
      </c>
      <c r="C897" s="406" t="s">
        <v>1574</v>
      </c>
      <c r="D897" s="405" t="s">
        <v>32</v>
      </c>
      <c r="E897" s="49">
        <v>0</v>
      </c>
      <c r="F897" s="49">
        <v>20</v>
      </c>
      <c r="G897" s="49">
        <f t="shared" si="20"/>
        <v>20</v>
      </c>
      <c r="H897" s="233">
        <v>78111802</v>
      </c>
      <c r="I897" s="39"/>
      <c r="J897" s="39"/>
      <c r="K897" s="358"/>
    </row>
    <row r="898" spans="1:11" ht="27">
      <c r="A898" s="233">
        <f t="shared" si="21"/>
        <v>470</v>
      </c>
      <c r="B898" s="49">
        <v>64221</v>
      </c>
      <c r="C898" s="404" t="s">
        <v>1575</v>
      </c>
      <c r="D898" s="405" t="s">
        <v>32</v>
      </c>
      <c r="E898" s="49">
        <v>0</v>
      </c>
      <c r="F898" s="49">
        <v>20</v>
      </c>
      <c r="G898" s="49">
        <f t="shared" si="20"/>
        <v>20</v>
      </c>
      <c r="H898" s="233">
        <v>78111802</v>
      </c>
      <c r="I898" s="39"/>
      <c r="J898" s="39"/>
      <c r="K898" s="358"/>
    </row>
    <row r="899" spans="1:11" ht="27">
      <c r="A899" s="233">
        <f t="shared" si="21"/>
        <v>471</v>
      </c>
      <c r="B899" s="49">
        <v>64221</v>
      </c>
      <c r="C899" s="404" t="s">
        <v>1576</v>
      </c>
      <c r="D899" s="405" t="s">
        <v>32</v>
      </c>
      <c r="E899" s="49">
        <v>0</v>
      </c>
      <c r="F899" s="49">
        <v>20</v>
      </c>
      <c r="G899" s="49">
        <f t="shared" si="20"/>
        <v>20</v>
      </c>
      <c r="H899" s="233">
        <v>78111802</v>
      </c>
      <c r="I899" s="39"/>
      <c r="J899" s="39"/>
      <c r="K899" s="358"/>
    </row>
    <row r="900" spans="1:11" ht="27">
      <c r="A900" s="233">
        <f t="shared" si="21"/>
        <v>472</v>
      </c>
      <c r="B900" s="49">
        <v>64221</v>
      </c>
      <c r="C900" s="404" t="s">
        <v>1577</v>
      </c>
      <c r="D900" s="405" t="s">
        <v>32</v>
      </c>
      <c r="E900" s="49">
        <v>0</v>
      </c>
      <c r="F900" s="49">
        <v>20</v>
      </c>
      <c r="G900" s="49">
        <f t="shared" si="20"/>
        <v>20</v>
      </c>
      <c r="H900" s="233">
        <v>78111802</v>
      </c>
      <c r="I900" s="39"/>
      <c r="J900" s="39"/>
      <c r="K900" s="358"/>
    </row>
    <row r="901" spans="1:11" ht="27">
      <c r="A901" s="233">
        <f t="shared" si="21"/>
        <v>473</v>
      </c>
      <c r="B901" s="49">
        <v>64221</v>
      </c>
      <c r="C901" s="404" t="s">
        <v>1578</v>
      </c>
      <c r="D901" s="405" t="s">
        <v>32</v>
      </c>
      <c r="E901" s="49">
        <v>0</v>
      </c>
      <c r="F901" s="49">
        <v>20</v>
      </c>
      <c r="G901" s="49">
        <f t="shared" si="20"/>
        <v>20</v>
      </c>
      <c r="H901" s="233">
        <v>78111802</v>
      </c>
      <c r="I901" s="39"/>
      <c r="J901" s="39"/>
      <c r="K901" s="358"/>
    </row>
    <row r="902" spans="1:11" s="66" customFormat="1" ht="27" customHeight="1">
      <c r="A902" s="699" t="s">
        <v>24</v>
      </c>
      <c r="B902" s="699"/>
      <c r="C902" s="699"/>
      <c r="D902" s="699"/>
      <c r="E902" s="699"/>
      <c r="F902" s="699"/>
      <c r="G902" s="699"/>
      <c r="H902" s="699"/>
      <c r="I902" s="699"/>
      <c r="J902" s="386">
        <f>+H888</f>
        <v>7000000</v>
      </c>
      <c r="K902" s="333"/>
    </row>
    <row r="903" spans="1:11">
      <c r="A903" s="5"/>
      <c r="B903" s="5"/>
      <c r="C903" s="5"/>
      <c r="D903" s="5"/>
      <c r="E903" s="5"/>
      <c r="F903" s="5"/>
      <c r="G903" s="5"/>
      <c r="H903" s="5"/>
      <c r="I903" s="5"/>
      <c r="J903" s="5"/>
      <c r="K903" s="358"/>
    </row>
    <row r="904" spans="1:11">
      <c r="A904" s="565" t="s">
        <v>39</v>
      </c>
      <c r="B904" s="565"/>
      <c r="C904" s="565"/>
      <c r="D904" s="696" t="s">
        <v>40</v>
      </c>
      <c r="E904" s="697"/>
      <c r="F904" s="697"/>
      <c r="G904" s="698"/>
      <c r="H904" s="696" t="s">
        <v>26</v>
      </c>
      <c r="I904" s="697"/>
      <c r="J904" s="698"/>
      <c r="K904" s="358"/>
    </row>
    <row r="905" spans="1:11" ht="24.75" customHeight="1">
      <c r="A905" s="696" t="s">
        <v>1566</v>
      </c>
      <c r="B905" s="697"/>
      <c r="C905" s="698"/>
      <c r="D905" s="706" t="s">
        <v>1579</v>
      </c>
      <c r="E905" s="707"/>
      <c r="F905" s="707"/>
      <c r="G905" s="708"/>
      <c r="H905" s="709">
        <v>3000000</v>
      </c>
      <c r="I905" s="710"/>
      <c r="J905" s="711"/>
      <c r="K905" s="358"/>
    </row>
    <row r="906" spans="1:11" ht="45.75" customHeight="1">
      <c r="A906" s="37" t="s">
        <v>41</v>
      </c>
      <c r="B906" s="264" t="s">
        <v>42</v>
      </c>
      <c r="C906" s="264" t="s">
        <v>43</v>
      </c>
      <c r="D906" s="264" t="s">
        <v>44</v>
      </c>
      <c r="E906" s="264" t="s">
        <v>45</v>
      </c>
      <c r="F906" s="264" t="s">
        <v>46</v>
      </c>
      <c r="G906" s="264" t="s">
        <v>47</v>
      </c>
      <c r="H906" s="264" t="s">
        <v>48</v>
      </c>
      <c r="I906" s="264" t="s">
        <v>49</v>
      </c>
      <c r="J906" s="264" t="s">
        <v>50</v>
      </c>
      <c r="K906" s="358"/>
    </row>
    <row r="907" spans="1:11" ht="27.75" customHeight="1">
      <c r="A907" s="259">
        <f>+A901+1</f>
        <v>474</v>
      </c>
      <c r="B907" s="267">
        <v>64242</v>
      </c>
      <c r="C907" s="407" t="s">
        <v>1580</v>
      </c>
      <c r="D907" s="233" t="s">
        <v>304</v>
      </c>
      <c r="E907" s="248">
        <v>0</v>
      </c>
      <c r="F907" s="248">
        <v>15</v>
      </c>
      <c r="G907" s="248">
        <v>15</v>
      </c>
      <c r="H907" s="267">
        <v>78111500</v>
      </c>
      <c r="I907" s="391"/>
      <c r="J907" s="391"/>
      <c r="K907" s="358"/>
    </row>
    <row r="908" spans="1:11" ht="27.75" customHeight="1">
      <c r="A908" s="259">
        <f>+A907+1</f>
        <v>475</v>
      </c>
      <c r="B908" s="267">
        <v>64242</v>
      </c>
      <c r="C908" s="407" t="s">
        <v>1581</v>
      </c>
      <c r="D908" s="233" t="s">
        <v>304</v>
      </c>
      <c r="E908" s="248">
        <v>0</v>
      </c>
      <c r="F908" s="248">
        <v>15</v>
      </c>
      <c r="G908" s="248">
        <v>15</v>
      </c>
      <c r="H908" s="267">
        <v>78111500</v>
      </c>
      <c r="I908" s="391"/>
      <c r="J908" s="391"/>
      <c r="K908" s="358"/>
    </row>
    <row r="909" spans="1:11" ht="27.75" customHeight="1">
      <c r="A909" s="259">
        <f t="shared" ref="A909:A912" si="22">+A908+1</f>
        <v>476</v>
      </c>
      <c r="B909" s="267">
        <v>64242</v>
      </c>
      <c r="C909" s="407" t="s">
        <v>1582</v>
      </c>
      <c r="D909" s="233" t="s">
        <v>304</v>
      </c>
      <c r="E909" s="248">
        <v>0</v>
      </c>
      <c r="F909" s="248">
        <v>15</v>
      </c>
      <c r="G909" s="248">
        <v>15</v>
      </c>
      <c r="H909" s="267">
        <v>78111500</v>
      </c>
      <c r="I909" s="391"/>
      <c r="J909" s="391"/>
      <c r="K909" s="358"/>
    </row>
    <row r="910" spans="1:11" ht="27.75" customHeight="1">
      <c r="A910" s="259">
        <f t="shared" si="22"/>
        <v>477</v>
      </c>
      <c r="B910" s="267">
        <v>64242</v>
      </c>
      <c r="C910" s="407" t="s">
        <v>1583</v>
      </c>
      <c r="D910" s="233" t="s">
        <v>304</v>
      </c>
      <c r="E910" s="248">
        <v>0</v>
      </c>
      <c r="F910" s="248">
        <v>15</v>
      </c>
      <c r="G910" s="248">
        <v>15</v>
      </c>
      <c r="H910" s="267">
        <v>78111500</v>
      </c>
      <c r="I910" s="391"/>
      <c r="J910" s="391"/>
      <c r="K910" s="358"/>
    </row>
    <row r="911" spans="1:11" ht="27.75" customHeight="1">
      <c r="A911" s="259">
        <f t="shared" si="22"/>
        <v>478</v>
      </c>
      <c r="B911" s="267">
        <v>64242</v>
      </c>
      <c r="C911" s="407" t="s">
        <v>1584</v>
      </c>
      <c r="D911" s="233" t="s">
        <v>304</v>
      </c>
      <c r="E911" s="248">
        <v>0</v>
      </c>
      <c r="F911" s="248">
        <v>15</v>
      </c>
      <c r="G911" s="248">
        <v>15</v>
      </c>
      <c r="H911" s="267">
        <v>78111500</v>
      </c>
      <c r="I911" s="391"/>
      <c r="J911" s="391"/>
      <c r="K911" s="358"/>
    </row>
    <row r="912" spans="1:11" ht="27.75" customHeight="1">
      <c r="A912" s="259">
        <f t="shared" si="22"/>
        <v>479</v>
      </c>
      <c r="B912" s="267">
        <v>64242</v>
      </c>
      <c r="C912" s="407" t="s">
        <v>1585</v>
      </c>
      <c r="D912" s="233" t="s">
        <v>304</v>
      </c>
      <c r="E912" s="248">
        <v>0</v>
      </c>
      <c r="F912" s="248">
        <v>15</v>
      </c>
      <c r="G912" s="248">
        <v>15</v>
      </c>
      <c r="H912" s="267">
        <v>78111500</v>
      </c>
      <c r="I912" s="391"/>
      <c r="J912" s="391"/>
      <c r="K912" s="358"/>
    </row>
    <row r="913" spans="1:11" s="66" customFormat="1" ht="27" customHeight="1">
      <c r="A913" s="699" t="s">
        <v>24</v>
      </c>
      <c r="B913" s="699"/>
      <c r="C913" s="699"/>
      <c r="D913" s="699"/>
      <c r="E913" s="699"/>
      <c r="F913" s="699"/>
      <c r="G913" s="699"/>
      <c r="H913" s="699"/>
      <c r="I913" s="699"/>
      <c r="J913" s="386">
        <f>+H905</f>
        <v>3000000</v>
      </c>
      <c r="K913" s="333"/>
    </row>
    <row r="914" spans="1:11" ht="17.25" customHeight="1">
      <c r="A914" s="337"/>
      <c r="B914" s="263"/>
      <c r="C914" s="408"/>
      <c r="D914" s="235"/>
      <c r="E914" s="335"/>
      <c r="F914" s="335"/>
      <c r="G914" s="335"/>
      <c r="H914" s="263"/>
      <c r="I914" s="395"/>
      <c r="J914" s="395"/>
      <c r="K914" s="358"/>
    </row>
    <row r="915" spans="1:11" ht="18.75" customHeight="1">
      <c r="A915" s="563" t="s">
        <v>1005</v>
      </c>
      <c r="B915" s="563"/>
      <c r="C915" s="563"/>
      <c r="D915" s="563"/>
      <c r="E915" s="563"/>
      <c r="F915" s="563"/>
      <c r="G915" s="563"/>
      <c r="H915" s="563"/>
      <c r="I915" s="563"/>
      <c r="J915" s="563"/>
      <c r="K915" s="358"/>
    </row>
    <row r="916" spans="1:11" ht="14.25" customHeight="1">
      <c r="A916" s="666" t="s">
        <v>1112</v>
      </c>
      <c r="B916" s="666"/>
      <c r="C916" s="666"/>
      <c r="D916" s="666"/>
      <c r="E916" s="666"/>
      <c r="F916" s="666"/>
      <c r="G916" s="666"/>
      <c r="H916" s="666"/>
      <c r="I916" s="666"/>
      <c r="J916" s="666"/>
      <c r="K916" s="358"/>
    </row>
    <row r="917" spans="1:11" ht="18.75" customHeight="1">
      <c r="A917" s="869" t="s">
        <v>1049</v>
      </c>
      <c r="B917" s="869"/>
      <c r="C917" s="869"/>
      <c r="D917" s="869"/>
      <c r="E917" s="869"/>
      <c r="F917" s="869"/>
      <c r="G917" s="869"/>
      <c r="H917" s="869"/>
      <c r="I917" s="869"/>
      <c r="J917" s="869"/>
      <c r="K917" s="358"/>
    </row>
    <row r="918" spans="1:11" ht="32.25" customHeight="1">
      <c r="A918" s="692" t="s">
        <v>39</v>
      </c>
      <c r="B918" s="693"/>
      <c r="C918" s="694"/>
      <c r="D918" s="692" t="s">
        <v>40</v>
      </c>
      <c r="E918" s="693"/>
      <c r="F918" s="693"/>
      <c r="G918" s="694"/>
      <c r="H918" s="692" t="s">
        <v>26</v>
      </c>
      <c r="I918" s="693"/>
      <c r="J918" s="694"/>
      <c r="K918" s="358"/>
    </row>
    <row r="919" spans="1:11" ht="32.25" customHeight="1">
      <c r="A919" s="691" t="s">
        <v>86</v>
      </c>
      <c r="B919" s="691"/>
      <c r="C919" s="691"/>
      <c r="D919" s="691" t="s">
        <v>1601</v>
      </c>
      <c r="E919" s="691"/>
      <c r="F919" s="691"/>
      <c r="G919" s="691"/>
      <c r="H919" s="870">
        <v>5000000</v>
      </c>
      <c r="I919" s="870"/>
      <c r="J919" s="870"/>
      <c r="K919" s="358"/>
    </row>
    <row r="920" spans="1:11" ht="40.5" customHeight="1">
      <c r="A920" s="409" t="s">
        <v>41</v>
      </c>
      <c r="B920" s="410" t="s">
        <v>42</v>
      </c>
      <c r="C920" s="410" t="s">
        <v>43</v>
      </c>
      <c r="D920" s="410" t="s">
        <v>44</v>
      </c>
      <c r="E920" s="410" t="s">
        <v>45</v>
      </c>
      <c r="F920" s="410" t="s">
        <v>46</v>
      </c>
      <c r="G920" s="410" t="s">
        <v>47</v>
      </c>
      <c r="H920" s="410" t="s">
        <v>48</v>
      </c>
      <c r="I920" s="410" t="s">
        <v>49</v>
      </c>
      <c r="J920" s="410" t="s">
        <v>50</v>
      </c>
      <c r="K920" s="358"/>
    </row>
    <row r="921" spans="1:11" ht="32.25" customHeight="1">
      <c r="A921" s="265">
        <f>+A912+1</f>
        <v>480</v>
      </c>
      <c r="B921" s="49">
        <v>64221</v>
      </c>
      <c r="C921" s="254" t="s">
        <v>1586</v>
      </c>
      <c r="D921" s="214" t="s">
        <v>304</v>
      </c>
      <c r="E921" s="190">
        <v>0</v>
      </c>
      <c r="F921" s="190">
        <v>5</v>
      </c>
      <c r="G921" s="190">
        <v>5</v>
      </c>
      <c r="H921" s="271">
        <v>78111802</v>
      </c>
      <c r="I921" s="411">
        <v>234504</v>
      </c>
      <c r="J921" s="411">
        <f>I921*F921</f>
        <v>1172520</v>
      </c>
      <c r="K921" s="358"/>
    </row>
    <row r="922" spans="1:11" ht="32.25" customHeight="1">
      <c r="A922" s="265">
        <f>+A921+1</f>
        <v>481</v>
      </c>
      <c r="B922" s="49">
        <v>64221</v>
      </c>
      <c r="C922" s="261" t="s">
        <v>1587</v>
      </c>
      <c r="D922" s="214" t="s">
        <v>304</v>
      </c>
      <c r="E922" s="190">
        <v>0</v>
      </c>
      <c r="F922" s="190">
        <v>5</v>
      </c>
      <c r="G922" s="190">
        <v>5</v>
      </c>
      <c r="H922" s="271">
        <v>78111802</v>
      </c>
      <c r="I922" s="411">
        <v>389657</v>
      </c>
      <c r="J922" s="411">
        <v>14858000</v>
      </c>
      <c r="K922" s="358"/>
    </row>
    <row r="923" spans="1:11" ht="32.25" customHeight="1">
      <c r="A923" s="265">
        <f t="shared" ref="A923:A930" si="23">+A922+1</f>
        <v>482</v>
      </c>
      <c r="B923" s="49">
        <v>64221</v>
      </c>
      <c r="C923" s="407" t="s">
        <v>1588</v>
      </c>
      <c r="D923" s="214" t="s">
        <v>304</v>
      </c>
      <c r="E923" s="190">
        <v>0</v>
      </c>
      <c r="F923" s="214">
        <v>10</v>
      </c>
      <c r="G923" s="214">
        <v>10</v>
      </c>
      <c r="H923" s="271">
        <v>78111802</v>
      </c>
      <c r="I923" s="407"/>
      <c r="J923" s="412"/>
      <c r="K923" s="358"/>
    </row>
    <row r="924" spans="1:11" ht="32.25" customHeight="1">
      <c r="A924" s="265">
        <f t="shared" si="23"/>
        <v>483</v>
      </c>
      <c r="B924" s="49">
        <v>64221</v>
      </c>
      <c r="C924" s="407" t="s">
        <v>1589</v>
      </c>
      <c r="D924" s="214" t="s">
        <v>304</v>
      </c>
      <c r="E924" s="190">
        <v>0</v>
      </c>
      <c r="F924" s="214">
        <v>10</v>
      </c>
      <c r="G924" s="214">
        <v>10</v>
      </c>
      <c r="H924" s="271">
        <v>78111802</v>
      </c>
      <c r="I924" s="411"/>
      <c r="J924" s="411"/>
      <c r="K924" s="358"/>
    </row>
    <row r="925" spans="1:11" ht="32.25" customHeight="1">
      <c r="A925" s="265">
        <f t="shared" si="23"/>
        <v>484</v>
      </c>
      <c r="B925" s="49">
        <v>64221</v>
      </c>
      <c r="C925" s="407" t="s">
        <v>1590</v>
      </c>
      <c r="D925" s="214" t="s">
        <v>304</v>
      </c>
      <c r="E925" s="190">
        <v>0</v>
      </c>
      <c r="F925" s="214">
        <v>10</v>
      </c>
      <c r="G925" s="214">
        <v>10</v>
      </c>
      <c r="H925" s="271">
        <v>78111802</v>
      </c>
      <c r="I925" s="411"/>
      <c r="J925" s="411" t="s">
        <v>1587</v>
      </c>
      <c r="K925" s="358"/>
    </row>
    <row r="926" spans="1:11" ht="43.5" customHeight="1">
      <c r="A926" s="265">
        <f t="shared" si="23"/>
        <v>485</v>
      </c>
      <c r="B926" s="49">
        <v>64221</v>
      </c>
      <c r="C926" s="407" t="s">
        <v>1591</v>
      </c>
      <c r="D926" s="214" t="s">
        <v>304</v>
      </c>
      <c r="E926" s="190">
        <v>0</v>
      </c>
      <c r="F926" s="214">
        <v>10</v>
      </c>
      <c r="G926" s="214">
        <v>10</v>
      </c>
      <c r="H926" s="271">
        <v>78111802</v>
      </c>
      <c r="I926" s="411"/>
      <c r="J926" s="411"/>
      <c r="K926" s="358"/>
    </row>
    <row r="927" spans="1:11" ht="32.25" customHeight="1">
      <c r="A927" s="265">
        <f t="shared" si="23"/>
        <v>486</v>
      </c>
      <c r="B927" s="49">
        <v>64221</v>
      </c>
      <c r="C927" s="407" t="s">
        <v>1592</v>
      </c>
      <c r="D927" s="214" t="s">
        <v>304</v>
      </c>
      <c r="E927" s="190">
        <v>0</v>
      </c>
      <c r="F927" s="214">
        <v>10</v>
      </c>
      <c r="G927" s="214">
        <v>10</v>
      </c>
      <c r="H927" s="271">
        <v>78111802</v>
      </c>
      <c r="I927" s="411"/>
      <c r="J927" s="411"/>
      <c r="K927" s="358"/>
    </row>
    <row r="928" spans="1:11" ht="32.25" customHeight="1">
      <c r="A928" s="265">
        <f t="shared" si="23"/>
        <v>487</v>
      </c>
      <c r="B928" s="49">
        <v>64221</v>
      </c>
      <c r="C928" s="407" t="s">
        <v>1593</v>
      </c>
      <c r="D928" s="214" t="s">
        <v>304</v>
      </c>
      <c r="E928" s="190">
        <v>0</v>
      </c>
      <c r="F928" s="214">
        <v>10</v>
      </c>
      <c r="G928" s="214">
        <v>10</v>
      </c>
      <c r="H928" s="271">
        <v>78111802</v>
      </c>
      <c r="I928" s="411"/>
      <c r="J928" s="411"/>
      <c r="K928" s="358"/>
    </row>
    <row r="929" spans="1:11" ht="32.25" customHeight="1">
      <c r="A929" s="265">
        <f t="shared" si="23"/>
        <v>488</v>
      </c>
      <c r="B929" s="49">
        <v>64221</v>
      </c>
      <c r="C929" s="413" t="s">
        <v>1594</v>
      </c>
      <c r="D929" s="414" t="s">
        <v>304</v>
      </c>
      <c r="E929" s="415">
        <v>0</v>
      </c>
      <c r="F929" s="415">
        <v>5</v>
      </c>
      <c r="G929" s="415">
        <v>5</v>
      </c>
      <c r="H929" s="416">
        <v>78111802</v>
      </c>
      <c r="I929" s="417"/>
      <c r="J929" s="417"/>
      <c r="K929" s="358"/>
    </row>
    <row r="930" spans="1:11" ht="32.25" customHeight="1">
      <c r="A930" s="265">
        <f t="shared" si="23"/>
        <v>489</v>
      </c>
      <c r="B930" s="49">
        <v>64221</v>
      </c>
      <c r="C930" s="407" t="s">
        <v>1595</v>
      </c>
      <c r="D930" s="214" t="s">
        <v>304</v>
      </c>
      <c r="E930" s="190">
        <v>0</v>
      </c>
      <c r="F930" s="190">
        <v>5</v>
      </c>
      <c r="G930" s="190">
        <v>5</v>
      </c>
      <c r="H930" s="271">
        <v>78111802</v>
      </c>
      <c r="I930" s="411"/>
      <c r="J930" s="411"/>
      <c r="K930" s="358"/>
    </row>
    <row r="931" spans="1:11" s="66" customFormat="1" ht="27" customHeight="1">
      <c r="A931" s="699" t="s">
        <v>24</v>
      </c>
      <c r="B931" s="699"/>
      <c r="C931" s="699"/>
      <c r="D931" s="699"/>
      <c r="E931" s="699"/>
      <c r="F931" s="699"/>
      <c r="G931" s="699"/>
      <c r="H931" s="699"/>
      <c r="I931" s="699"/>
      <c r="J931" s="386">
        <f>+H919</f>
        <v>5000000</v>
      </c>
      <c r="K931" s="333"/>
    </row>
    <row r="932" spans="1:11" ht="18" customHeight="1">
      <c r="A932" s="337"/>
      <c r="B932" s="263"/>
      <c r="C932" s="408"/>
      <c r="D932" s="235"/>
      <c r="E932" s="335"/>
      <c r="F932" s="335"/>
      <c r="G932" s="335"/>
      <c r="H932" s="263"/>
      <c r="I932" s="395"/>
      <c r="J932" s="395"/>
      <c r="K932" s="358"/>
    </row>
    <row r="933" spans="1:11">
      <c r="A933" s="727" t="s">
        <v>100</v>
      </c>
      <c r="B933" s="727"/>
      <c r="C933" s="727"/>
      <c r="D933" s="727"/>
      <c r="E933" s="727"/>
      <c r="F933" s="727"/>
      <c r="G933" s="727"/>
      <c r="H933" s="727"/>
      <c r="I933" s="727"/>
      <c r="J933" s="727"/>
      <c r="K933" s="358"/>
    </row>
    <row r="934" spans="1:11">
      <c r="A934" s="727" t="s">
        <v>95</v>
      </c>
      <c r="B934" s="727"/>
      <c r="C934" s="727"/>
      <c r="D934" s="727"/>
      <c r="E934" s="727"/>
      <c r="F934" s="727"/>
      <c r="G934" s="727"/>
      <c r="H934" s="727"/>
      <c r="I934" s="727"/>
      <c r="J934" s="727"/>
      <c r="K934" s="358"/>
    </row>
    <row r="935" spans="1:11">
      <c r="A935" s="715" t="s">
        <v>1050</v>
      </c>
      <c r="B935" s="715"/>
      <c r="C935" s="715"/>
      <c r="D935" s="715"/>
      <c r="E935" s="715"/>
      <c r="F935" s="715"/>
      <c r="G935" s="715"/>
      <c r="H935" s="715"/>
      <c r="I935" s="715"/>
      <c r="J935" s="715"/>
      <c r="K935" s="358"/>
    </row>
    <row r="936" spans="1:11" ht="25.5" customHeight="1">
      <c r="A936" s="565" t="s">
        <v>39</v>
      </c>
      <c r="B936" s="565"/>
      <c r="C936" s="565"/>
      <c r="D936" s="565" t="s">
        <v>40</v>
      </c>
      <c r="E936" s="565"/>
      <c r="F936" s="565"/>
      <c r="G936" s="565"/>
      <c r="H936" s="565" t="s">
        <v>26</v>
      </c>
      <c r="I936" s="565"/>
      <c r="J936" s="565"/>
      <c r="K936" s="358"/>
    </row>
    <row r="937" spans="1:11" ht="26.25" customHeight="1">
      <c r="A937" s="565" t="s">
        <v>1115</v>
      </c>
      <c r="B937" s="565"/>
      <c r="C937" s="565"/>
      <c r="D937" s="566" t="s">
        <v>100</v>
      </c>
      <c r="E937" s="566"/>
      <c r="F937" s="566"/>
      <c r="G937" s="566"/>
      <c r="H937" s="568">
        <v>8000000</v>
      </c>
      <c r="I937" s="568"/>
      <c r="J937" s="568"/>
      <c r="K937" s="358"/>
    </row>
    <row r="938" spans="1:11" ht="40.5">
      <c r="A938" s="37" t="s">
        <v>41</v>
      </c>
      <c r="B938" s="264" t="s">
        <v>42</v>
      </c>
      <c r="C938" s="264" t="s">
        <v>43</v>
      </c>
      <c r="D938" s="264" t="s">
        <v>44</v>
      </c>
      <c r="E938" s="264" t="s">
        <v>45</v>
      </c>
      <c r="F938" s="264" t="s">
        <v>46</v>
      </c>
      <c r="G938" s="264" t="s">
        <v>47</v>
      </c>
      <c r="H938" s="264" t="s">
        <v>48</v>
      </c>
      <c r="I938" s="264" t="s">
        <v>49</v>
      </c>
      <c r="J938" s="264" t="s">
        <v>50</v>
      </c>
      <c r="K938" s="358"/>
    </row>
    <row r="939" spans="1:11" ht="50.25" customHeight="1">
      <c r="A939" s="49">
        <f>+A930+1</f>
        <v>490</v>
      </c>
      <c r="B939" s="49">
        <v>4112198</v>
      </c>
      <c r="C939" s="418" t="s">
        <v>1596</v>
      </c>
      <c r="D939" s="265" t="s">
        <v>32</v>
      </c>
      <c r="E939" s="265">
        <v>1</v>
      </c>
      <c r="F939" s="49">
        <v>1</v>
      </c>
      <c r="G939" s="49">
        <v>1</v>
      </c>
      <c r="H939" s="383">
        <v>30162303</v>
      </c>
      <c r="I939" s="49"/>
      <c r="J939" s="49"/>
      <c r="K939" s="358"/>
    </row>
    <row r="940" spans="1:11" ht="44.25" customHeight="1">
      <c r="A940" s="49">
        <f>+A939+1</f>
        <v>491</v>
      </c>
      <c r="B940" s="49">
        <v>4112198</v>
      </c>
      <c r="C940" s="418" t="s">
        <v>1597</v>
      </c>
      <c r="D940" s="265" t="s">
        <v>32</v>
      </c>
      <c r="E940" s="265">
        <v>1</v>
      </c>
      <c r="F940" s="49">
        <v>1</v>
      </c>
      <c r="G940" s="49">
        <v>1</v>
      </c>
      <c r="H940" s="383">
        <v>30162303</v>
      </c>
      <c r="I940" s="49"/>
      <c r="J940" s="49"/>
      <c r="K940" s="358"/>
    </row>
    <row r="941" spans="1:11" ht="42.75" customHeight="1">
      <c r="A941" s="49">
        <f t="shared" ref="A941:A942" si="24">+A940+1</f>
        <v>492</v>
      </c>
      <c r="B941" s="49">
        <v>4112198</v>
      </c>
      <c r="C941" s="418" t="s">
        <v>1598</v>
      </c>
      <c r="D941" s="265" t="s">
        <v>32</v>
      </c>
      <c r="E941" s="265">
        <v>1</v>
      </c>
      <c r="F941" s="49">
        <v>1</v>
      </c>
      <c r="G941" s="49">
        <v>1</v>
      </c>
      <c r="H941" s="383">
        <v>30162303</v>
      </c>
      <c r="I941" s="49"/>
      <c r="J941" s="49"/>
      <c r="K941" s="358"/>
    </row>
    <row r="942" spans="1:11" ht="41.25" customHeight="1">
      <c r="A942" s="49">
        <f t="shared" si="24"/>
        <v>493</v>
      </c>
      <c r="B942" s="49">
        <v>4112198</v>
      </c>
      <c r="C942" s="418" t="s">
        <v>1599</v>
      </c>
      <c r="D942" s="265" t="s">
        <v>32</v>
      </c>
      <c r="E942" s="265">
        <v>1</v>
      </c>
      <c r="F942" s="49">
        <v>1</v>
      </c>
      <c r="G942" s="49">
        <v>1</v>
      </c>
      <c r="H942" s="383">
        <v>30162303</v>
      </c>
      <c r="I942" s="49"/>
      <c r="J942" s="49"/>
      <c r="K942" s="358"/>
    </row>
    <row r="943" spans="1:11" s="66" customFormat="1" ht="27" customHeight="1">
      <c r="A943" s="699" t="s">
        <v>24</v>
      </c>
      <c r="B943" s="699"/>
      <c r="C943" s="699"/>
      <c r="D943" s="699"/>
      <c r="E943" s="699"/>
      <c r="F943" s="699"/>
      <c r="G943" s="699"/>
      <c r="H943" s="699"/>
      <c r="I943" s="699"/>
      <c r="J943" s="386">
        <f>+H937</f>
        <v>8000000</v>
      </c>
      <c r="K943" s="333"/>
    </row>
    <row r="944" spans="1:11">
      <c r="A944" s="5"/>
      <c r="B944" s="5"/>
      <c r="C944" s="5"/>
      <c r="D944" s="5"/>
      <c r="E944" s="5"/>
      <c r="F944" s="5"/>
      <c r="G944" s="5"/>
      <c r="H944" s="5"/>
      <c r="I944" s="5"/>
      <c r="J944" s="5"/>
      <c r="K944" s="358"/>
    </row>
    <row r="945" spans="1:11">
      <c r="A945" s="727" t="s">
        <v>1603</v>
      </c>
      <c r="B945" s="727"/>
      <c r="C945" s="727"/>
      <c r="D945" s="727"/>
      <c r="E945" s="727"/>
      <c r="F945" s="727"/>
      <c r="G945" s="727"/>
      <c r="H945" s="727"/>
      <c r="I945" s="727"/>
      <c r="J945" s="727"/>
      <c r="K945" s="358"/>
    </row>
    <row r="946" spans="1:11">
      <c r="A946" s="727" t="s">
        <v>1602</v>
      </c>
      <c r="B946" s="727"/>
      <c r="C946" s="727"/>
      <c r="D946" s="727"/>
      <c r="E946" s="727"/>
      <c r="F946" s="727"/>
      <c r="G946" s="727"/>
      <c r="H946" s="727"/>
      <c r="I946" s="727"/>
      <c r="J946" s="727"/>
      <c r="K946" s="358"/>
    </row>
    <row r="947" spans="1:11">
      <c r="A947" s="871" t="s">
        <v>1050</v>
      </c>
      <c r="B947" s="871"/>
      <c r="C947" s="871"/>
      <c r="D947" s="871"/>
      <c r="E947" s="871"/>
      <c r="F947" s="871"/>
      <c r="G947" s="871"/>
      <c r="H947" s="871"/>
      <c r="I947" s="871"/>
      <c r="J947" s="871"/>
      <c r="K947" s="358"/>
    </row>
    <row r="948" spans="1:11">
      <c r="A948" s="565" t="s">
        <v>39</v>
      </c>
      <c r="B948" s="565"/>
      <c r="C948" s="565"/>
      <c r="D948" s="696" t="s">
        <v>40</v>
      </c>
      <c r="E948" s="697"/>
      <c r="F948" s="697"/>
      <c r="G948" s="698"/>
      <c r="H948" s="696" t="s">
        <v>26</v>
      </c>
      <c r="I948" s="697"/>
      <c r="J948" s="698"/>
      <c r="K948" s="358"/>
    </row>
    <row r="949" spans="1:11" ht="24.75" customHeight="1">
      <c r="A949" s="696" t="s">
        <v>1116</v>
      </c>
      <c r="B949" s="697"/>
      <c r="C949" s="698"/>
      <c r="D949" s="706" t="s">
        <v>1117</v>
      </c>
      <c r="E949" s="707"/>
      <c r="F949" s="707"/>
      <c r="G949" s="708"/>
      <c r="H949" s="709">
        <v>2000000</v>
      </c>
      <c r="I949" s="710"/>
      <c r="J949" s="711"/>
      <c r="K949" s="358"/>
    </row>
    <row r="950" spans="1:11" ht="40.5">
      <c r="A950" s="37" t="s">
        <v>41</v>
      </c>
      <c r="B950" s="264" t="s">
        <v>42</v>
      </c>
      <c r="C950" s="264" t="s">
        <v>43</v>
      </c>
      <c r="D950" s="264" t="s">
        <v>44</v>
      </c>
      <c r="E950" s="264" t="s">
        <v>45</v>
      </c>
      <c r="F950" s="264" t="s">
        <v>46</v>
      </c>
      <c r="G950" s="264" t="s">
        <v>47</v>
      </c>
      <c r="H950" s="264" t="s">
        <v>48</v>
      </c>
      <c r="I950" s="264" t="s">
        <v>49</v>
      </c>
      <c r="J950" s="264" t="s">
        <v>50</v>
      </c>
      <c r="K950" s="358"/>
    </row>
    <row r="951" spans="1:11" ht="34.5" customHeight="1">
      <c r="A951" s="49">
        <f>+A942+1</f>
        <v>494</v>
      </c>
      <c r="B951" s="49">
        <v>4721401</v>
      </c>
      <c r="C951" s="419" t="s">
        <v>1600</v>
      </c>
      <c r="D951" s="233" t="s">
        <v>327</v>
      </c>
      <c r="E951" s="233">
        <v>0</v>
      </c>
      <c r="F951" s="228">
        <v>4</v>
      </c>
      <c r="G951" s="228">
        <v>4</v>
      </c>
      <c r="H951" s="383">
        <v>30162303</v>
      </c>
      <c r="I951" s="392"/>
      <c r="J951" s="392"/>
      <c r="K951" s="358"/>
    </row>
    <row r="952" spans="1:11" s="66" customFormat="1" ht="27" customHeight="1">
      <c r="A952" s="699" t="s">
        <v>24</v>
      </c>
      <c r="B952" s="699"/>
      <c r="C952" s="699"/>
      <c r="D952" s="699"/>
      <c r="E952" s="699"/>
      <c r="F952" s="699"/>
      <c r="G952" s="699"/>
      <c r="H952" s="699"/>
      <c r="I952" s="699"/>
      <c r="J952" s="386">
        <f>+H949</f>
        <v>2000000</v>
      </c>
      <c r="K952" s="333"/>
    </row>
    <row r="953" spans="1:11" ht="15.75" thickBot="1">
      <c r="A953" s="269"/>
      <c r="B953" s="269"/>
      <c r="C953" s="269"/>
      <c r="D953" s="269"/>
      <c r="E953" s="269"/>
      <c r="F953" s="269"/>
      <c r="G953" s="269"/>
      <c r="H953" s="269"/>
      <c r="I953" s="269"/>
      <c r="J953" s="269"/>
      <c r="K953" s="358"/>
    </row>
    <row r="954" spans="1:11" ht="16.5" thickBot="1">
      <c r="A954" s="820" t="s">
        <v>318</v>
      </c>
      <c r="B954" s="821"/>
      <c r="C954" s="821"/>
      <c r="D954" s="821"/>
      <c r="E954" s="821"/>
      <c r="F954" s="821"/>
      <c r="G954" s="821"/>
      <c r="H954" s="821"/>
      <c r="I954" s="822"/>
      <c r="J954" s="428">
        <f>+J425+J882+J902+J913+J931+J943+J952</f>
        <v>51267532</v>
      </c>
    </row>
    <row r="955" spans="1:11" s="66" customFormat="1" ht="11.25" customHeight="1">
      <c r="A955" s="429"/>
      <c r="B955" s="430"/>
      <c r="C955" s="431"/>
      <c r="D955" s="432"/>
      <c r="E955" s="433"/>
      <c r="F955" s="434"/>
      <c r="G955" s="433"/>
      <c r="H955" s="430"/>
      <c r="I955" s="435"/>
      <c r="J955" s="435"/>
    </row>
    <row r="956" spans="1:11" s="66" customFormat="1" ht="15.75">
      <c r="A956" s="825" t="s">
        <v>930</v>
      </c>
      <c r="B956" s="826"/>
      <c r="C956" s="826"/>
      <c r="D956" s="826"/>
      <c r="E956" s="826"/>
      <c r="F956" s="826"/>
      <c r="G956" s="826"/>
      <c r="H956" s="826"/>
      <c r="I956" s="826"/>
      <c r="J956" s="826"/>
    </row>
    <row r="957" spans="1:11" s="66" customFormat="1">
      <c r="A957" s="224"/>
      <c r="B957" s="224"/>
      <c r="C957" s="224"/>
      <c r="D957" s="224"/>
      <c r="E957" s="224"/>
      <c r="F957" s="224"/>
      <c r="G957" s="224"/>
      <c r="H957" s="224"/>
      <c r="I957" s="224"/>
      <c r="J957" s="224"/>
    </row>
    <row r="958" spans="1:11" s="66" customFormat="1">
      <c r="A958" s="563" t="s">
        <v>924</v>
      </c>
      <c r="B958" s="563"/>
      <c r="C958" s="563"/>
      <c r="D958" s="563"/>
      <c r="E958" s="563"/>
      <c r="F958" s="563"/>
      <c r="G958" s="563"/>
      <c r="H958" s="563"/>
      <c r="I958" s="563"/>
      <c r="J958" s="563"/>
    </row>
    <row r="959" spans="1:11" s="66" customFormat="1">
      <c r="A959" s="564" t="s">
        <v>915</v>
      </c>
      <c r="B959" s="564"/>
      <c r="C959" s="564"/>
      <c r="D959" s="564"/>
      <c r="E959" s="564"/>
      <c r="F959" s="564"/>
      <c r="G959" s="564"/>
      <c r="H959" s="564"/>
      <c r="I959" s="564"/>
      <c r="J959" s="564"/>
    </row>
    <row r="960" spans="1:11" s="66" customFormat="1">
      <c r="A960" s="653" t="s">
        <v>940</v>
      </c>
      <c r="B960" s="653"/>
      <c r="C960" s="653"/>
      <c r="D960" s="653"/>
      <c r="E960" s="653"/>
      <c r="F960" s="653"/>
      <c r="G960" s="653"/>
      <c r="H960" s="653"/>
      <c r="I960" s="653"/>
      <c r="J960" s="653"/>
    </row>
    <row r="961" spans="1:14" s="66" customFormat="1">
      <c r="A961" s="224"/>
      <c r="B961" s="223"/>
      <c r="C961" s="211"/>
      <c r="D961" s="223"/>
      <c r="E961" s="223"/>
      <c r="F961" s="223"/>
      <c r="G961" s="223"/>
      <c r="H961" s="212"/>
      <c r="I961" s="224"/>
      <c r="J961" s="224"/>
    </row>
    <row r="962" spans="1:14" ht="35.25" customHeight="1">
      <c r="A962" s="574" t="s">
        <v>915</v>
      </c>
      <c r="B962" s="574"/>
      <c r="C962" s="574"/>
      <c r="D962" s="670" t="s">
        <v>924</v>
      </c>
      <c r="E962" s="670"/>
      <c r="F962" s="670"/>
      <c r="G962" s="670"/>
      <c r="H962" s="671">
        <v>2760558</v>
      </c>
      <c r="I962" s="672"/>
      <c r="J962" s="672"/>
    </row>
    <row r="963" spans="1:14" ht="66" customHeight="1">
      <c r="A963" s="103" t="s">
        <v>41</v>
      </c>
      <c r="B963" s="213" t="s">
        <v>42</v>
      </c>
      <c r="C963" s="213" t="s">
        <v>43</v>
      </c>
      <c r="D963" s="213" t="s">
        <v>44</v>
      </c>
      <c r="E963" s="213" t="s">
        <v>45</v>
      </c>
      <c r="F963" s="213" t="s">
        <v>46</v>
      </c>
      <c r="G963" s="213" t="s">
        <v>47</v>
      </c>
      <c r="H963" s="213" t="s">
        <v>48</v>
      </c>
      <c r="I963" s="213" t="s">
        <v>49</v>
      </c>
      <c r="J963" s="213" t="s">
        <v>50</v>
      </c>
    </row>
    <row r="964" spans="1:14" ht="194.25" customHeight="1">
      <c r="A964" s="233">
        <v>1</v>
      </c>
      <c r="B964" s="255">
        <v>95991</v>
      </c>
      <c r="C964" s="249" t="s">
        <v>963</v>
      </c>
      <c r="D964" s="234" t="s">
        <v>32</v>
      </c>
      <c r="E964" s="233">
        <v>0</v>
      </c>
      <c r="F964" s="250">
        <v>5</v>
      </c>
      <c r="G964" s="233">
        <v>5</v>
      </c>
      <c r="H964" s="214">
        <v>93131501</v>
      </c>
      <c r="I964" s="233" t="s">
        <v>926</v>
      </c>
      <c r="J964" s="233" t="s">
        <v>926</v>
      </c>
    </row>
    <row r="965" spans="1:14" s="66" customFormat="1" ht="27" customHeight="1">
      <c r="A965" s="699" t="s">
        <v>24</v>
      </c>
      <c r="B965" s="699"/>
      <c r="C965" s="699"/>
      <c r="D965" s="699"/>
      <c r="E965" s="699"/>
      <c r="F965" s="699"/>
      <c r="G965" s="699"/>
      <c r="H965" s="699"/>
      <c r="I965" s="699"/>
      <c r="J965" s="332">
        <f>+H962</f>
        <v>2760558</v>
      </c>
      <c r="K965" s="333"/>
    </row>
    <row r="966" spans="1:14" s="66" customFormat="1">
      <c r="A966" s="268"/>
      <c r="B966" s="268"/>
      <c r="C966" s="268"/>
      <c r="D966" s="268"/>
      <c r="E966" s="268"/>
      <c r="F966" s="268"/>
      <c r="G966" s="268"/>
      <c r="H966" s="268"/>
      <c r="I966" s="330"/>
      <c r="J966" s="268"/>
    </row>
    <row r="967" spans="1:14" ht="16.5" customHeight="1">
      <c r="A967" s="563" t="s">
        <v>268</v>
      </c>
      <c r="B967" s="563"/>
      <c r="C967" s="563"/>
      <c r="D967" s="563"/>
      <c r="E967" s="563"/>
      <c r="F967" s="563"/>
      <c r="G967" s="563"/>
      <c r="H967" s="563"/>
      <c r="I967" s="563"/>
      <c r="J967" s="563"/>
      <c r="K967" s="357"/>
      <c r="L967" s="66"/>
    </row>
    <row r="968" spans="1:14" ht="16.5" customHeight="1">
      <c r="A968" s="564" t="s">
        <v>269</v>
      </c>
      <c r="B968" s="564"/>
      <c r="C968" s="564"/>
      <c r="D968" s="564"/>
      <c r="E968" s="564"/>
      <c r="F968" s="564"/>
      <c r="G968" s="564"/>
      <c r="H968" s="564"/>
      <c r="I968" s="564"/>
      <c r="J968" s="564"/>
      <c r="K968" s="438"/>
      <c r="L968" s="98"/>
      <c r="M968" s="421"/>
      <c r="N968" s="421"/>
    </row>
    <row r="969" spans="1:14" ht="16.5" customHeight="1">
      <c r="A969" s="812" t="s">
        <v>1118</v>
      </c>
      <c r="B969" s="812"/>
      <c r="C969" s="812"/>
      <c r="D969" s="812"/>
      <c r="E969" s="812"/>
      <c r="F969" s="812"/>
      <c r="G969" s="812"/>
      <c r="H969" s="812"/>
      <c r="I969" s="812"/>
      <c r="J969" s="812"/>
      <c r="K969" s="357"/>
      <c r="L969" s="66"/>
    </row>
    <row r="970" spans="1:14" ht="24" customHeight="1">
      <c r="A970" s="574" t="s">
        <v>39</v>
      </c>
      <c r="B970" s="574"/>
      <c r="C970" s="574"/>
      <c r="D970" s="574" t="s">
        <v>40</v>
      </c>
      <c r="E970" s="574"/>
      <c r="F970" s="574"/>
      <c r="G970" s="574"/>
      <c r="H970" s="574" t="s">
        <v>26</v>
      </c>
      <c r="I970" s="574"/>
      <c r="J970" s="574"/>
      <c r="K970" s="357"/>
      <c r="L970" s="66"/>
    </row>
    <row r="971" spans="1:14" ht="24" customHeight="1">
      <c r="A971" s="661" t="s">
        <v>269</v>
      </c>
      <c r="B971" s="874"/>
      <c r="C971" s="662"/>
      <c r="D971" s="875" t="s">
        <v>268</v>
      </c>
      <c r="E971" s="876"/>
      <c r="F971" s="876"/>
      <c r="G971" s="877"/>
      <c r="H971" s="878">
        <v>1528162</v>
      </c>
      <c r="I971" s="879"/>
      <c r="J971" s="880"/>
      <c r="K971" s="358"/>
    </row>
    <row r="972" spans="1:14" ht="42.75" customHeight="1">
      <c r="A972" s="103" t="s">
        <v>41</v>
      </c>
      <c r="B972" s="265" t="s">
        <v>42</v>
      </c>
      <c r="C972" s="422" t="s">
        <v>43</v>
      </c>
      <c r="D972" s="265" t="s">
        <v>44</v>
      </c>
      <c r="E972" s="265" t="s">
        <v>45</v>
      </c>
      <c r="F972" s="265" t="s">
        <v>46</v>
      </c>
      <c r="G972" s="265" t="s">
        <v>47</v>
      </c>
      <c r="H972" s="265" t="s">
        <v>48</v>
      </c>
      <c r="I972" s="265" t="s">
        <v>49</v>
      </c>
      <c r="J972" s="265" t="s">
        <v>50</v>
      </c>
      <c r="K972" s="358"/>
    </row>
    <row r="973" spans="1:14" ht="24" customHeight="1">
      <c r="A973" s="265">
        <v>1</v>
      </c>
      <c r="B973" s="423">
        <v>3465401</v>
      </c>
      <c r="C973" s="424" t="s">
        <v>1612</v>
      </c>
      <c r="D973" s="425" t="s">
        <v>327</v>
      </c>
      <c r="E973" s="105">
        <v>0</v>
      </c>
      <c r="F973" s="105">
        <v>10</v>
      </c>
      <c r="G973" s="105">
        <v>10</v>
      </c>
      <c r="H973" s="105">
        <v>10171500</v>
      </c>
      <c r="I973" s="107">
        <v>234504</v>
      </c>
      <c r="J973" s="107">
        <f>I973*F973</f>
        <v>2345040</v>
      </c>
      <c r="K973" s="358"/>
    </row>
    <row r="974" spans="1:14" ht="24" customHeight="1">
      <c r="A974" s="265">
        <f>+A973+1</f>
        <v>2</v>
      </c>
      <c r="B974" s="423">
        <v>3461101</v>
      </c>
      <c r="C974" s="424" t="s">
        <v>1613</v>
      </c>
      <c r="D974" s="425" t="s">
        <v>1614</v>
      </c>
      <c r="E974" s="105">
        <v>0</v>
      </c>
      <c r="F974" s="105">
        <v>10</v>
      </c>
      <c r="G974" s="105">
        <v>10</v>
      </c>
      <c r="H974" s="105">
        <v>13101904</v>
      </c>
      <c r="I974" s="107">
        <v>234504</v>
      </c>
      <c r="J974" s="107">
        <f>I974*F974</f>
        <v>2345040</v>
      </c>
      <c r="K974" s="358"/>
    </row>
    <row r="975" spans="1:14" ht="40.5">
      <c r="A975" s="265">
        <f>+A974+1</f>
        <v>3</v>
      </c>
      <c r="B975" s="423">
        <v>3465</v>
      </c>
      <c r="C975" s="424" t="s">
        <v>1615</v>
      </c>
      <c r="D975" s="425" t="s">
        <v>1614</v>
      </c>
      <c r="E975" s="105">
        <v>0</v>
      </c>
      <c r="F975" s="105">
        <v>10</v>
      </c>
      <c r="G975" s="105">
        <v>10</v>
      </c>
      <c r="H975" s="105">
        <v>10171601</v>
      </c>
      <c r="I975" s="107">
        <v>234504</v>
      </c>
      <c r="J975" s="107">
        <f>I975*F975</f>
        <v>2345040</v>
      </c>
      <c r="K975" s="358"/>
    </row>
    <row r="976" spans="1:14" s="66" customFormat="1" ht="27" customHeight="1">
      <c r="A976" s="699" t="s">
        <v>24</v>
      </c>
      <c r="B976" s="699"/>
      <c r="C976" s="699"/>
      <c r="D976" s="699"/>
      <c r="E976" s="699"/>
      <c r="F976" s="699"/>
      <c r="G976" s="699"/>
      <c r="H976" s="699"/>
      <c r="I976" s="699"/>
      <c r="J976" s="332">
        <f>+H971</f>
        <v>1528162</v>
      </c>
      <c r="K976" s="333"/>
    </row>
    <row r="977" spans="1:14" ht="15.75" customHeight="1">
      <c r="A977" s="266"/>
      <c r="B977" s="266"/>
      <c r="C977" s="266"/>
      <c r="D977" s="266"/>
      <c r="E977" s="266"/>
      <c r="F977" s="266"/>
      <c r="G977" s="266"/>
      <c r="H977" s="266"/>
      <c r="I977" s="266"/>
      <c r="J977" s="266"/>
      <c r="K977" s="358"/>
    </row>
    <row r="978" spans="1:14" ht="15.75" customHeight="1">
      <c r="A978" s="563" t="s">
        <v>1616</v>
      </c>
      <c r="B978" s="563"/>
      <c r="C978" s="563"/>
      <c r="D978" s="563"/>
      <c r="E978" s="563"/>
      <c r="F978" s="563"/>
      <c r="G978" s="563"/>
      <c r="H978" s="563"/>
      <c r="I978" s="563"/>
      <c r="J978" s="563"/>
      <c r="K978" s="358"/>
    </row>
    <row r="979" spans="1:14" ht="15.75" customHeight="1">
      <c r="A979" s="564" t="s">
        <v>1617</v>
      </c>
      <c r="B979" s="564"/>
      <c r="C979" s="564"/>
      <c r="D979" s="564"/>
      <c r="E979" s="564"/>
      <c r="F979" s="564"/>
      <c r="G979" s="564"/>
      <c r="H979" s="564"/>
      <c r="I979" s="564"/>
      <c r="J979" s="564"/>
      <c r="K979" s="420"/>
      <c r="L979" s="421"/>
      <c r="M979" s="421"/>
      <c r="N979" s="421"/>
    </row>
    <row r="980" spans="1:14" ht="15.75" customHeight="1">
      <c r="A980" s="812" t="s">
        <v>1118</v>
      </c>
      <c r="B980" s="812"/>
      <c r="C980" s="812"/>
      <c r="D980" s="812"/>
      <c r="E980" s="812"/>
      <c r="F980" s="812"/>
      <c r="G980" s="812"/>
      <c r="H980" s="812"/>
      <c r="I980" s="812"/>
      <c r="J980" s="812"/>
      <c r="K980" s="358"/>
    </row>
    <row r="981" spans="1:14" ht="24" customHeight="1">
      <c r="A981" s="574" t="s">
        <v>39</v>
      </c>
      <c r="B981" s="574"/>
      <c r="C981" s="574"/>
      <c r="D981" s="574" t="s">
        <v>40</v>
      </c>
      <c r="E981" s="574"/>
      <c r="F981" s="574"/>
      <c r="G981" s="574"/>
      <c r="H981" s="574" t="s">
        <v>26</v>
      </c>
      <c r="I981" s="574"/>
      <c r="J981" s="574"/>
      <c r="K981" s="358"/>
    </row>
    <row r="982" spans="1:14" ht="24" customHeight="1">
      <c r="A982" s="574" t="s">
        <v>1617</v>
      </c>
      <c r="B982" s="574"/>
      <c r="C982" s="574"/>
      <c r="D982" s="670" t="s">
        <v>1616</v>
      </c>
      <c r="E982" s="670"/>
      <c r="F982" s="670"/>
      <c r="G982" s="670"/>
      <c r="H982" s="671">
        <v>3500000</v>
      </c>
      <c r="I982" s="672"/>
      <c r="J982" s="672"/>
      <c r="K982" s="358"/>
    </row>
    <row r="983" spans="1:14" ht="42" customHeight="1">
      <c r="A983" s="103" t="s">
        <v>41</v>
      </c>
      <c r="B983" s="265" t="s">
        <v>42</v>
      </c>
      <c r="C983" s="422" t="s">
        <v>43</v>
      </c>
      <c r="D983" s="265" t="s">
        <v>44</v>
      </c>
      <c r="E983" s="265" t="s">
        <v>45</v>
      </c>
      <c r="F983" s="265" t="s">
        <v>46</v>
      </c>
      <c r="G983" s="265" t="s">
        <v>47</v>
      </c>
      <c r="H983" s="265" t="s">
        <v>48</v>
      </c>
      <c r="I983" s="265" t="s">
        <v>49</v>
      </c>
      <c r="J983" s="265" t="s">
        <v>50</v>
      </c>
      <c r="K983" s="358"/>
    </row>
    <row r="984" spans="1:14" ht="33.75" customHeight="1">
      <c r="A984" s="265">
        <f>+A975+1</f>
        <v>4</v>
      </c>
      <c r="B984" s="423">
        <v>196105</v>
      </c>
      <c r="C984" s="426" t="s">
        <v>1618</v>
      </c>
      <c r="D984" s="425" t="s">
        <v>327</v>
      </c>
      <c r="E984" s="105">
        <v>0</v>
      </c>
      <c r="F984" s="105">
        <v>50</v>
      </c>
      <c r="G984" s="105">
        <v>50</v>
      </c>
      <c r="H984" s="105">
        <v>50446862</v>
      </c>
      <c r="I984" s="107">
        <v>50446862</v>
      </c>
      <c r="J984" s="107">
        <f>I984*F984</f>
        <v>2522343100</v>
      </c>
      <c r="K984" s="358"/>
    </row>
    <row r="985" spans="1:14" ht="21" customHeight="1">
      <c r="A985" s="265">
        <f>+A984+1</f>
        <v>5</v>
      </c>
      <c r="B985" s="423">
        <v>196106</v>
      </c>
      <c r="C985" s="426" t="s">
        <v>1619</v>
      </c>
      <c r="D985" s="425" t="s">
        <v>32</v>
      </c>
      <c r="E985" s="105">
        <v>0</v>
      </c>
      <c r="F985" s="105">
        <v>50</v>
      </c>
      <c r="G985" s="105">
        <v>50</v>
      </c>
      <c r="H985" s="105">
        <v>50446862</v>
      </c>
      <c r="I985" s="107">
        <v>234504</v>
      </c>
      <c r="J985" s="107">
        <f>I985*F985</f>
        <v>11725200</v>
      </c>
      <c r="K985" s="358"/>
    </row>
    <row r="986" spans="1:14" s="66" customFormat="1" ht="21" customHeight="1">
      <c r="A986" s="699" t="s">
        <v>24</v>
      </c>
      <c r="B986" s="699"/>
      <c r="C986" s="699"/>
      <c r="D986" s="699"/>
      <c r="E986" s="699"/>
      <c r="F986" s="699"/>
      <c r="G986" s="699"/>
      <c r="H986" s="699"/>
      <c r="I986" s="699"/>
      <c r="J986" s="332">
        <f>+H982</f>
        <v>3500000</v>
      </c>
      <c r="K986" s="333"/>
    </row>
    <row r="987" spans="1:14" ht="14.25" customHeight="1">
      <c r="A987" s="266"/>
      <c r="B987" s="174"/>
      <c r="C987" s="427"/>
      <c r="D987" s="174"/>
      <c r="E987" s="174"/>
      <c r="F987" s="174"/>
      <c r="G987" s="174"/>
      <c r="H987" s="174"/>
      <c r="I987" s="188"/>
      <c r="J987" s="188"/>
      <c r="K987" s="358"/>
    </row>
    <row r="988" spans="1:14" ht="24" customHeight="1">
      <c r="A988" s="727" t="s">
        <v>1620</v>
      </c>
      <c r="B988" s="727"/>
      <c r="C988" s="727"/>
      <c r="D988" s="727"/>
      <c r="E988" s="727"/>
      <c r="F988" s="727"/>
      <c r="G988" s="727"/>
      <c r="H988" s="727"/>
      <c r="I988" s="727"/>
      <c r="J988" s="727"/>
      <c r="K988" s="358"/>
    </row>
    <row r="989" spans="1:14" ht="24" customHeight="1">
      <c r="A989" s="727" t="s">
        <v>1621</v>
      </c>
      <c r="B989" s="727"/>
      <c r="C989" s="727"/>
      <c r="D989" s="727"/>
      <c r="E989" s="727"/>
      <c r="F989" s="727"/>
      <c r="G989" s="727"/>
      <c r="H989" s="727"/>
      <c r="I989" s="727"/>
      <c r="J989" s="727"/>
      <c r="K989" s="358"/>
    </row>
    <row r="990" spans="1:14" ht="24" customHeight="1">
      <c r="A990" s="881" t="s">
        <v>1050</v>
      </c>
      <c r="B990" s="881"/>
      <c r="C990" s="881"/>
      <c r="D990" s="881"/>
      <c r="E990" s="881"/>
      <c r="F990" s="881"/>
      <c r="G990" s="881"/>
      <c r="H990" s="881"/>
      <c r="I990" s="881"/>
      <c r="J990" s="881"/>
      <c r="K990" s="358"/>
    </row>
    <row r="991" spans="1:14" ht="24" customHeight="1">
      <c r="A991" s="565" t="s">
        <v>39</v>
      </c>
      <c r="B991" s="565"/>
      <c r="C991" s="565"/>
      <c r="D991" s="565" t="s">
        <v>40</v>
      </c>
      <c r="E991" s="565"/>
      <c r="F991" s="565"/>
      <c r="G991" s="565"/>
      <c r="H991" s="565" t="s">
        <v>26</v>
      </c>
      <c r="I991" s="565"/>
      <c r="J991" s="565"/>
      <c r="K991" s="358"/>
    </row>
    <row r="992" spans="1:14" ht="42" customHeight="1">
      <c r="A992" s="696" t="s">
        <v>1621</v>
      </c>
      <c r="B992" s="697"/>
      <c r="C992" s="698"/>
      <c r="D992" s="882" t="s">
        <v>1620</v>
      </c>
      <c r="E992" s="883"/>
      <c r="F992" s="883"/>
      <c r="G992" s="884"/>
      <c r="H992" s="709">
        <v>5028163</v>
      </c>
      <c r="I992" s="710"/>
      <c r="J992" s="711"/>
      <c r="K992" s="358"/>
    </row>
    <row r="993" spans="1:11" ht="44.25" customHeight="1">
      <c r="A993" s="37" t="s">
        <v>41</v>
      </c>
      <c r="B993" s="264" t="s">
        <v>42</v>
      </c>
      <c r="C993" s="264" t="s">
        <v>43</v>
      </c>
      <c r="D993" s="264" t="s">
        <v>44</v>
      </c>
      <c r="E993" s="264" t="s">
        <v>45</v>
      </c>
      <c r="F993" s="264" t="s">
        <v>46</v>
      </c>
      <c r="G993" s="264" t="s">
        <v>47</v>
      </c>
      <c r="H993" s="264" t="s">
        <v>48</v>
      </c>
      <c r="I993" s="264" t="s">
        <v>49</v>
      </c>
      <c r="J993" s="264" t="s">
        <v>50</v>
      </c>
      <c r="K993" s="358"/>
    </row>
    <row r="994" spans="1:11" ht="109.5" customHeight="1">
      <c r="A994" s="49">
        <f>+A985+1</f>
        <v>6</v>
      </c>
      <c r="B994" s="49">
        <v>94900</v>
      </c>
      <c r="C994" s="439" t="s">
        <v>1622</v>
      </c>
      <c r="D994" s="233" t="s">
        <v>327</v>
      </c>
      <c r="E994" s="233">
        <v>0</v>
      </c>
      <c r="F994" s="228">
        <v>20</v>
      </c>
      <c r="G994" s="228">
        <v>20</v>
      </c>
      <c r="H994" s="383">
        <v>9162303</v>
      </c>
      <c r="I994" s="392"/>
      <c r="J994" s="392"/>
      <c r="K994" s="358"/>
    </row>
    <row r="995" spans="1:11" s="66" customFormat="1" ht="27" customHeight="1">
      <c r="A995" s="699" t="s">
        <v>24</v>
      </c>
      <c r="B995" s="699"/>
      <c r="C995" s="699"/>
      <c r="D995" s="699"/>
      <c r="E995" s="699"/>
      <c r="F995" s="699"/>
      <c r="G995" s="699"/>
      <c r="H995" s="699"/>
      <c r="I995" s="699"/>
      <c r="J995" s="386">
        <f>+H992</f>
        <v>5028163</v>
      </c>
      <c r="K995" s="333"/>
    </row>
    <row r="996" spans="1:11" ht="24" customHeight="1" thickBot="1">
      <c r="A996" s="266"/>
      <c r="B996" s="174"/>
      <c r="C996" s="427"/>
      <c r="D996" s="174"/>
      <c r="E996" s="174"/>
      <c r="F996" s="174"/>
      <c r="G996" s="174"/>
      <c r="H996" s="174"/>
      <c r="I996" s="188"/>
      <c r="J996" s="188"/>
      <c r="K996" s="358"/>
    </row>
    <row r="997" spans="1:11" ht="16.5" thickBot="1">
      <c r="A997" s="820" t="s">
        <v>937</v>
      </c>
      <c r="B997" s="821"/>
      <c r="C997" s="821"/>
      <c r="D997" s="821"/>
      <c r="E997" s="821"/>
      <c r="F997" s="821"/>
      <c r="G997" s="821"/>
      <c r="H997" s="821"/>
      <c r="I997" s="822"/>
      <c r="J997" s="428">
        <f>+J965+J976+J986+J995</f>
        <v>12816883</v>
      </c>
    </row>
    <row r="998" spans="1:11" s="66" customFormat="1" ht="24.75" customHeight="1">
      <c r="A998" s="245"/>
      <c r="B998" s="237"/>
      <c r="C998" s="243"/>
      <c r="D998" s="244"/>
      <c r="E998" s="235"/>
      <c r="F998" s="236"/>
      <c r="G998" s="235"/>
      <c r="H998" s="237"/>
      <c r="I998" s="232"/>
      <c r="J998" s="232"/>
    </row>
    <row r="999" spans="1:11" s="66" customFormat="1" ht="15.75">
      <c r="A999" s="823" t="s">
        <v>931</v>
      </c>
      <c r="B999" s="824"/>
      <c r="C999" s="824"/>
      <c r="D999" s="824"/>
      <c r="E999" s="824"/>
      <c r="F999" s="824"/>
      <c r="G999" s="824"/>
      <c r="H999" s="824"/>
      <c r="I999" s="824"/>
      <c r="J999" s="824"/>
    </row>
    <row r="1000" spans="1:11" s="66" customFormat="1">
      <c r="A1000" s="224"/>
      <c r="B1000" s="224"/>
      <c r="C1000" s="224"/>
      <c r="D1000" s="224"/>
      <c r="E1000" s="224"/>
      <c r="F1000" s="224"/>
      <c r="G1000" s="224"/>
      <c r="H1000" s="224"/>
      <c r="I1000" s="224"/>
      <c r="J1000" s="224"/>
    </row>
    <row r="1001" spans="1:11" s="66" customFormat="1">
      <c r="A1001" s="563" t="s">
        <v>932</v>
      </c>
      <c r="B1001" s="563"/>
      <c r="C1001" s="563"/>
      <c r="D1001" s="563"/>
      <c r="E1001" s="563"/>
      <c r="F1001" s="563"/>
      <c r="G1001" s="563"/>
      <c r="H1001" s="563"/>
      <c r="I1001" s="563"/>
      <c r="J1001" s="563"/>
    </row>
    <row r="1002" spans="1:11" s="66" customFormat="1">
      <c r="A1002" s="564" t="s">
        <v>913</v>
      </c>
      <c r="B1002" s="564"/>
      <c r="C1002" s="564"/>
      <c r="D1002" s="564"/>
      <c r="E1002" s="564"/>
      <c r="F1002" s="564"/>
      <c r="G1002" s="564"/>
      <c r="H1002" s="564"/>
      <c r="I1002" s="564"/>
      <c r="J1002" s="564"/>
    </row>
    <row r="1003" spans="1:11" s="66" customFormat="1">
      <c r="A1003" s="653" t="s">
        <v>903</v>
      </c>
      <c r="B1003" s="653"/>
      <c r="C1003" s="653"/>
      <c r="D1003" s="653"/>
      <c r="E1003" s="653"/>
      <c r="F1003" s="653"/>
      <c r="G1003" s="653"/>
      <c r="H1003" s="653"/>
      <c r="I1003" s="653"/>
      <c r="J1003" s="653"/>
    </row>
    <row r="1004" spans="1:11" ht="25.5" customHeight="1">
      <c r="A1004" s="574" t="s">
        <v>39</v>
      </c>
      <c r="B1004" s="574"/>
      <c r="C1004" s="574"/>
      <c r="D1004" s="574" t="s">
        <v>40</v>
      </c>
      <c r="E1004" s="574"/>
      <c r="F1004" s="574"/>
      <c r="G1004" s="574"/>
      <c r="H1004" s="574" t="s">
        <v>26</v>
      </c>
      <c r="I1004" s="574"/>
      <c r="J1004" s="574"/>
    </row>
    <row r="1005" spans="1:11" ht="30.75" customHeight="1">
      <c r="A1005" s="574" t="s">
        <v>913</v>
      </c>
      <c r="B1005" s="574"/>
      <c r="C1005" s="574"/>
      <c r="D1005" s="670" t="s">
        <v>932</v>
      </c>
      <c r="E1005" s="670"/>
      <c r="F1005" s="670"/>
      <c r="G1005" s="670"/>
      <c r="H1005" s="671">
        <v>10000000</v>
      </c>
      <c r="I1005" s="672"/>
      <c r="J1005" s="672"/>
    </row>
    <row r="1006" spans="1:11" ht="45.75" customHeight="1">
      <c r="A1006" s="103" t="s">
        <v>41</v>
      </c>
      <c r="B1006" s="222" t="s">
        <v>42</v>
      </c>
      <c r="C1006" s="222" t="s">
        <v>43</v>
      </c>
      <c r="D1006" s="222" t="s">
        <v>44</v>
      </c>
      <c r="E1006" s="222" t="s">
        <v>45</v>
      </c>
      <c r="F1006" s="222" t="s">
        <v>46</v>
      </c>
      <c r="G1006" s="222" t="s">
        <v>47</v>
      </c>
      <c r="H1006" s="222" t="s">
        <v>48</v>
      </c>
      <c r="I1006" s="222" t="s">
        <v>49</v>
      </c>
      <c r="J1006" s="222" t="s">
        <v>50</v>
      </c>
    </row>
    <row r="1007" spans="1:11" ht="165.75" customHeight="1">
      <c r="A1007" s="251">
        <v>1</v>
      </c>
      <c r="B1007" s="251">
        <v>3812201</v>
      </c>
      <c r="C1007" s="238" t="s">
        <v>964</v>
      </c>
      <c r="D1007" s="251" t="s">
        <v>304</v>
      </c>
      <c r="E1007" s="251">
        <v>0</v>
      </c>
      <c r="F1007" s="248">
        <v>10</v>
      </c>
      <c r="G1007" s="248">
        <v>10</v>
      </c>
      <c r="H1007" s="251">
        <v>56101703</v>
      </c>
      <c r="I1007" s="251" t="s">
        <v>926</v>
      </c>
      <c r="J1007" s="251" t="s">
        <v>926</v>
      </c>
    </row>
    <row r="1008" spans="1:11" ht="212.25" customHeight="1">
      <c r="A1008" s="251">
        <v>2</v>
      </c>
      <c r="B1008" s="251">
        <v>3814049</v>
      </c>
      <c r="C1008" s="238" t="s">
        <v>965</v>
      </c>
      <c r="D1008" s="251" t="s">
        <v>304</v>
      </c>
      <c r="E1008" s="251">
        <v>0</v>
      </c>
      <c r="F1008" s="248">
        <v>1</v>
      </c>
      <c r="G1008" s="246">
        <v>1</v>
      </c>
      <c r="H1008" s="251">
        <v>24102004</v>
      </c>
      <c r="I1008" s="251" t="s">
        <v>926</v>
      </c>
      <c r="J1008" s="251" t="s">
        <v>926</v>
      </c>
    </row>
    <row r="1009" spans="1:11" s="66" customFormat="1" ht="27" customHeight="1">
      <c r="A1009" s="699" t="s">
        <v>24</v>
      </c>
      <c r="B1009" s="699"/>
      <c r="C1009" s="699"/>
      <c r="D1009" s="699"/>
      <c r="E1009" s="699"/>
      <c r="F1009" s="699"/>
      <c r="G1009" s="699"/>
      <c r="H1009" s="699"/>
      <c r="I1009" s="699"/>
      <c r="J1009" s="402">
        <f>+H1005</f>
        <v>10000000</v>
      </c>
      <c r="K1009" s="333"/>
    </row>
    <row r="1010" spans="1:11" s="163" customFormat="1" ht="13.5">
      <c r="A1010" s="563"/>
      <c r="B1010" s="563"/>
      <c r="C1010" s="563"/>
      <c r="D1010" s="563"/>
      <c r="E1010" s="563"/>
      <c r="F1010" s="563"/>
      <c r="G1010" s="563"/>
      <c r="H1010" s="563"/>
      <c r="I1010" s="563"/>
      <c r="J1010" s="563"/>
    </row>
    <row r="1011" spans="1:11" s="66" customFormat="1">
      <c r="A1011" s="563" t="s">
        <v>935</v>
      </c>
      <c r="B1011" s="563"/>
      <c r="C1011" s="563"/>
      <c r="D1011" s="563"/>
      <c r="E1011" s="563"/>
      <c r="F1011" s="563"/>
      <c r="G1011" s="563"/>
      <c r="H1011" s="563"/>
      <c r="I1011" s="563"/>
      <c r="J1011" s="563"/>
    </row>
    <row r="1012" spans="1:11" s="66" customFormat="1">
      <c r="A1012" s="564" t="s">
        <v>916</v>
      </c>
      <c r="B1012" s="564"/>
      <c r="C1012" s="564"/>
      <c r="D1012" s="564"/>
      <c r="E1012" s="564"/>
      <c r="F1012" s="564"/>
      <c r="G1012" s="564"/>
      <c r="H1012" s="564"/>
      <c r="I1012" s="564"/>
      <c r="J1012" s="564"/>
    </row>
    <row r="1013" spans="1:11" s="66" customFormat="1">
      <c r="A1013" s="653" t="s">
        <v>903</v>
      </c>
      <c r="B1013" s="653"/>
      <c r="C1013" s="653"/>
      <c r="D1013" s="653"/>
      <c r="E1013" s="653"/>
      <c r="F1013" s="653"/>
      <c r="G1013" s="653"/>
      <c r="H1013" s="653"/>
      <c r="I1013" s="653"/>
      <c r="J1013" s="653"/>
    </row>
    <row r="1014" spans="1:11" ht="25.5" customHeight="1">
      <c r="A1014" s="574" t="s">
        <v>39</v>
      </c>
      <c r="B1014" s="574"/>
      <c r="C1014" s="574"/>
      <c r="D1014" s="574" t="s">
        <v>40</v>
      </c>
      <c r="E1014" s="574"/>
      <c r="F1014" s="574"/>
      <c r="G1014" s="574"/>
      <c r="H1014" s="574" t="s">
        <v>26</v>
      </c>
      <c r="I1014" s="574"/>
      <c r="J1014" s="574"/>
    </row>
    <row r="1015" spans="1:11" ht="32.25" customHeight="1">
      <c r="A1015" s="574" t="s">
        <v>916</v>
      </c>
      <c r="B1015" s="574"/>
      <c r="C1015" s="574"/>
      <c r="D1015" s="670" t="s">
        <v>284</v>
      </c>
      <c r="E1015" s="670"/>
      <c r="F1015" s="670"/>
      <c r="G1015" s="670"/>
      <c r="H1015" s="671">
        <v>8000000</v>
      </c>
      <c r="I1015" s="672"/>
      <c r="J1015" s="672"/>
    </row>
    <row r="1016" spans="1:11" ht="45.75" customHeight="1">
      <c r="A1016" s="103" t="s">
        <v>41</v>
      </c>
      <c r="B1016" s="222" t="s">
        <v>42</v>
      </c>
      <c r="C1016" s="222" t="s">
        <v>43</v>
      </c>
      <c r="D1016" s="222" t="s">
        <v>44</v>
      </c>
      <c r="E1016" s="222" t="s">
        <v>45</v>
      </c>
      <c r="F1016" s="222" t="s">
        <v>46</v>
      </c>
      <c r="G1016" s="222" t="s">
        <v>47</v>
      </c>
      <c r="H1016" s="222" t="s">
        <v>48</v>
      </c>
      <c r="I1016" s="222" t="s">
        <v>49</v>
      </c>
      <c r="J1016" s="222" t="s">
        <v>50</v>
      </c>
    </row>
    <row r="1017" spans="1:11" ht="45.75" customHeight="1">
      <c r="A1017" s="251">
        <v>1</v>
      </c>
      <c r="B1017" s="251">
        <v>3611501</v>
      </c>
      <c r="C1017" s="241" t="s">
        <v>966</v>
      </c>
      <c r="D1017" s="251" t="s">
        <v>304</v>
      </c>
      <c r="E1017" s="251">
        <v>0</v>
      </c>
      <c r="F1017" s="248">
        <v>4</v>
      </c>
      <c r="G1017" s="248">
        <v>4</v>
      </c>
      <c r="H1017" s="251">
        <v>24111509</v>
      </c>
      <c r="I1017" s="251" t="s">
        <v>926</v>
      </c>
      <c r="J1017" s="251" t="s">
        <v>926</v>
      </c>
      <c r="K1017" s="170"/>
    </row>
    <row r="1018" spans="1:11" s="66" customFormat="1" ht="27" customHeight="1">
      <c r="A1018" s="699" t="s">
        <v>24</v>
      </c>
      <c r="B1018" s="699"/>
      <c r="C1018" s="699"/>
      <c r="D1018" s="699"/>
      <c r="E1018" s="699"/>
      <c r="F1018" s="699"/>
      <c r="G1018" s="699"/>
      <c r="H1018" s="699"/>
      <c r="I1018" s="699"/>
      <c r="J1018" s="332">
        <f>+H1015</f>
        <v>8000000</v>
      </c>
      <c r="K1018" s="333"/>
    </row>
    <row r="1019" spans="1:11" s="66" customFormat="1">
      <c r="A1019" s="268"/>
      <c r="B1019" s="268"/>
      <c r="C1019" s="268"/>
      <c r="D1019" s="268"/>
      <c r="E1019" s="268"/>
      <c r="F1019" s="268"/>
      <c r="G1019" s="268"/>
      <c r="H1019" s="268"/>
      <c r="I1019" s="330"/>
      <c r="J1019" s="268"/>
    </row>
    <row r="1020" spans="1:11" s="163" customFormat="1" ht="13.5">
      <c r="A1020" s="563" t="s">
        <v>922</v>
      </c>
      <c r="B1020" s="563"/>
      <c r="C1020" s="563"/>
      <c r="D1020" s="563"/>
      <c r="E1020" s="563"/>
      <c r="F1020" s="563"/>
      <c r="G1020" s="563"/>
      <c r="H1020" s="563"/>
      <c r="I1020" s="563"/>
      <c r="J1020" s="563"/>
    </row>
    <row r="1021" spans="1:11" s="163" customFormat="1" ht="13.5">
      <c r="A1021" s="564" t="s">
        <v>919</v>
      </c>
      <c r="B1021" s="564"/>
      <c r="C1021" s="564"/>
      <c r="D1021" s="564"/>
      <c r="E1021" s="564"/>
      <c r="F1021" s="564"/>
      <c r="G1021" s="564"/>
      <c r="H1021" s="564"/>
      <c r="I1021" s="564"/>
      <c r="J1021" s="564"/>
    </row>
    <row r="1022" spans="1:11" s="163" customFormat="1" ht="13.5">
      <c r="A1022" s="653" t="s">
        <v>903</v>
      </c>
      <c r="B1022" s="653"/>
      <c r="C1022" s="653"/>
      <c r="D1022" s="653"/>
      <c r="E1022" s="653"/>
      <c r="F1022" s="653"/>
      <c r="G1022" s="653"/>
      <c r="H1022" s="653"/>
      <c r="I1022" s="653"/>
      <c r="J1022" s="653"/>
    </row>
    <row r="1023" spans="1:11" s="5" customFormat="1" ht="25.5" customHeight="1">
      <c r="A1023" s="574" t="s">
        <v>39</v>
      </c>
      <c r="B1023" s="574"/>
      <c r="C1023" s="574"/>
      <c r="D1023" s="574" t="s">
        <v>40</v>
      </c>
      <c r="E1023" s="574"/>
      <c r="F1023" s="574"/>
      <c r="G1023" s="574"/>
      <c r="H1023" s="574" t="s">
        <v>26</v>
      </c>
      <c r="I1023" s="574"/>
      <c r="J1023" s="574"/>
    </row>
    <row r="1024" spans="1:11" s="5" customFormat="1" ht="25.5" customHeight="1">
      <c r="A1024" s="574" t="s">
        <v>919</v>
      </c>
      <c r="B1024" s="574"/>
      <c r="C1024" s="574"/>
      <c r="D1024" s="670" t="s">
        <v>922</v>
      </c>
      <c r="E1024" s="670"/>
      <c r="F1024" s="670"/>
      <c r="G1024" s="670"/>
      <c r="H1024" s="671">
        <v>10000000</v>
      </c>
      <c r="I1024" s="672"/>
      <c r="J1024" s="672"/>
    </row>
    <row r="1025" spans="1:11" s="5" customFormat="1" ht="45.75" customHeight="1">
      <c r="A1025" s="103" t="s">
        <v>41</v>
      </c>
      <c r="B1025" s="265" t="s">
        <v>42</v>
      </c>
      <c r="C1025" s="265" t="s">
        <v>43</v>
      </c>
      <c r="D1025" s="265" t="s">
        <v>44</v>
      </c>
      <c r="E1025" s="265" t="s">
        <v>45</v>
      </c>
      <c r="F1025" s="265" t="s">
        <v>46</v>
      </c>
      <c r="G1025" s="265" t="s">
        <v>47</v>
      </c>
      <c r="H1025" s="265" t="s">
        <v>48</v>
      </c>
      <c r="I1025" s="265" t="s">
        <v>49</v>
      </c>
      <c r="J1025" s="265" t="s">
        <v>50</v>
      </c>
    </row>
    <row r="1026" spans="1:11" s="5" customFormat="1" ht="94.5">
      <c r="A1026" s="271">
        <v>1</v>
      </c>
      <c r="B1026" s="271">
        <v>3811105</v>
      </c>
      <c r="C1026" s="277" t="s">
        <v>982</v>
      </c>
      <c r="D1026" s="271" t="s">
        <v>304</v>
      </c>
      <c r="E1026" s="271">
        <v>0</v>
      </c>
      <c r="F1026" s="248">
        <v>25</v>
      </c>
      <c r="G1026" s="248">
        <v>25</v>
      </c>
      <c r="H1026" s="271">
        <v>56112104</v>
      </c>
      <c r="I1026" s="271" t="s">
        <v>926</v>
      </c>
      <c r="J1026" s="271" t="s">
        <v>926</v>
      </c>
    </row>
    <row r="1027" spans="1:11" s="5" customFormat="1" ht="135">
      <c r="A1027" s="271">
        <v>2</v>
      </c>
      <c r="B1027" s="271">
        <v>3811105</v>
      </c>
      <c r="C1027" s="277" t="s">
        <v>983</v>
      </c>
      <c r="D1027" s="271" t="s">
        <v>304</v>
      </c>
      <c r="E1027" s="271">
        <v>0</v>
      </c>
      <c r="F1027" s="248">
        <v>16</v>
      </c>
      <c r="G1027" s="246">
        <v>16</v>
      </c>
      <c r="H1027" s="271">
        <v>56112104</v>
      </c>
      <c r="I1027" s="271" t="s">
        <v>926</v>
      </c>
      <c r="J1027" s="271" t="s">
        <v>926</v>
      </c>
    </row>
    <row r="1028" spans="1:11" s="66" customFormat="1" ht="27" customHeight="1">
      <c r="A1028" s="699" t="s">
        <v>24</v>
      </c>
      <c r="B1028" s="699"/>
      <c r="C1028" s="699"/>
      <c r="D1028" s="699"/>
      <c r="E1028" s="699"/>
      <c r="F1028" s="699"/>
      <c r="G1028" s="699"/>
      <c r="H1028" s="699"/>
      <c r="I1028" s="699"/>
      <c r="J1028" s="332">
        <f>+H1024</f>
        <v>10000000</v>
      </c>
      <c r="K1028" s="333"/>
    </row>
    <row r="1029" spans="1:11" s="66" customFormat="1">
      <c r="A1029" s="268"/>
      <c r="B1029" s="268"/>
      <c r="C1029" s="268"/>
      <c r="D1029" s="268"/>
      <c r="E1029" s="268"/>
      <c r="F1029" s="268"/>
      <c r="G1029" s="268"/>
      <c r="H1029" s="268"/>
      <c r="I1029" s="330"/>
      <c r="J1029" s="268"/>
    </row>
    <row r="1030" spans="1:11" s="163" customFormat="1" ht="13.5">
      <c r="A1030" s="563" t="s">
        <v>1005</v>
      </c>
      <c r="B1030" s="563"/>
      <c r="C1030" s="563"/>
      <c r="D1030" s="563"/>
      <c r="E1030" s="563"/>
      <c r="F1030" s="563"/>
      <c r="G1030" s="563"/>
      <c r="H1030" s="563"/>
      <c r="I1030" s="563"/>
      <c r="J1030" s="563"/>
    </row>
    <row r="1031" spans="1:11" s="163" customFormat="1" ht="13.5">
      <c r="A1031" s="564" t="s">
        <v>1006</v>
      </c>
      <c r="B1031" s="564"/>
      <c r="C1031" s="564"/>
      <c r="D1031" s="564"/>
      <c r="E1031" s="564"/>
      <c r="F1031" s="564"/>
      <c r="G1031" s="564"/>
      <c r="H1031" s="564"/>
      <c r="I1031" s="564"/>
      <c r="J1031" s="564"/>
    </row>
    <row r="1032" spans="1:11" s="163" customFormat="1" ht="13.5">
      <c r="A1032" s="653" t="s">
        <v>903</v>
      </c>
      <c r="B1032" s="653"/>
      <c r="C1032" s="653"/>
      <c r="D1032" s="653"/>
      <c r="E1032" s="653"/>
      <c r="F1032" s="653"/>
      <c r="G1032" s="653"/>
      <c r="H1032" s="653"/>
      <c r="I1032" s="653"/>
      <c r="J1032" s="653"/>
    </row>
    <row r="1033" spans="1:11" s="5" customFormat="1" ht="25.5" customHeight="1">
      <c r="A1033" s="574" t="s">
        <v>39</v>
      </c>
      <c r="B1033" s="574"/>
      <c r="C1033" s="574"/>
      <c r="D1033" s="574" t="s">
        <v>40</v>
      </c>
      <c r="E1033" s="574"/>
      <c r="F1033" s="574"/>
      <c r="G1033" s="574"/>
      <c r="H1033" s="574" t="s">
        <v>26</v>
      </c>
      <c r="I1033" s="574"/>
      <c r="J1033" s="574"/>
    </row>
    <row r="1034" spans="1:11" s="5" customFormat="1" ht="25.5" customHeight="1">
      <c r="A1034" s="574" t="s">
        <v>1006</v>
      </c>
      <c r="B1034" s="574"/>
      <c r="C1034" s="574"/>
      <c r="D1034" s="670" t="s">
        <v>1005</v>
      </c>
      <c r="E1034" s="670"/>
      <c r="F1034" s="670"/>
      <c r="G1034" s="670"/>
      <c r="H1034" s="671">
        <v>4092207</v>
      </c>
      <c r="I1034" s="672"/>
      <c r="J1034" s="672"/>
    </row>
    <row r="1035" spans="1:11" s="5" customFormat="1" ht="45.75" customHeight="1">
      <c r="A1035" s="103" t="s">
        <v>41</v>
      </c>
      <c r="B1035" s="265" t="s">
        <v>42</v>
      </c>
      <c r="C1035" s="265" t="s">
        <v>43</v>
      </c>
      <c r="D1035" s="265" t="s">
        <v>44</v>
      </c>
      <c r="E1035" s="265" t="s">
        <v>45</v>
      </c>
      <c r="F1035" s="265" t="s">
        <v>46</v>
      </c>
      <c r="G1035" s="265" t="s">
        <v>47</v>
      </c>
      <c r="H1035" s="265" t="s">
        <v>48</v>
      </c>
      <c r="I1035" s="265" t="s">
        <v>49</v>
      </c>
      <c r="J1035" s="265" t="s">
        <v>50</v>
      </c>
    </row>
    <row r="1036" spans="1:11" s="5" customFormat="1" ht="28.5" customHeight="1">
      <c r="A1036" s="271">
        <v>1</v>
      </c>
      <c r="B1036" s="271">
        <v>64241</v>
      </c>
      <c r="C1036" s="261" t="s">
        <v>1007</v>
      </c>
      <c r="D1036" s="271" t="s">
        <v>304</v>
      </c>
      <c r="E1036" s="271">
        <v>0</v>
      </c>
      <c r="F1036" s="246">
        <v>7</v>
      </c>
      <c r="G1036" s="246">
        <v>10</v>
      </c>
      <c r="H1036" s="271">
        <v>78111500</v>
      </c>
      <c r="I1036" s="271" t="s">
        <v>926</v>
      </c>
      <c r="J1036" s="271" t="s">
        <v>926</v>
      </c>
    </row>
    <row r="1037" spans="1:11" s="5" customFormat="1" ht="28.5" customHeight="1">
      <c r="A1037" s="271">
        <v>2</v>
      </c>
      <c r="B1037" s="271">
        <v>64241</v>
      </c>
      <c r="C1037" s="261" t="s">
        <v>1008</v>
      </c>
      <c r="D1037" s="271" t="s">
        <v>304</v>
      </c>
      <c r="E1037" s="271">
        <v>0</v>
      </c>
      <c r="F1037" s="271">
        <v>7</v>
      </c>
      <c r="G1037" s="246">
        <v>10</v>
      </c>
      <c r="H1037" s="271">
        <v>78111500</v>
      </c>
      <c r="I1037" s="271" t="s">
        <v>926</v>
      </c>
      <c r="J1037" s="271" t="s">
        <v>926</v>
      </c>
    </row>
    <row r="1038" spans="1:11" s="5" customFormat="1" ht="28.5" customHeight="1">
      <c r="A1038" s="272">
        <v>3</v>
      </c>
      <c r="B1038" s="271">
        <v>64241</v>
      </c>
      <c r="C1038" s="261" t="s">
        <v>1009</v>
      </c>
      <c r="D1038" s="271" t="s">
        <v>304</v>
      </c>
      <c r="E1038" s="271">
        <v>0</v>
      </c>
      <c r="F1038" s="271">
        <v>2</v>
      </c>
      <c r="G1038" s="336">
        <v>10</v>
      </c>
      <c r="H1038" s="271">
        <v>78111500</v>
      </c>
      <c r="I1038" s="271" t="s">
        <v>926</v>
      </c>
      <c r="J1038" s="271" t="s">
        <v>926</v>
      </c>
    </row>
    <row r="1039" spans="1:11" s="5" customFormat="1" ht="28.5" customHeight="1">
      <c r="A1039" s="272">
        <v>4</v>
      </c>
      <c r="B1039" s="271">
        <v>64241</v>
      </c>
      <c r="C1039" s="261" t="s">
        <v>1010</v>
      </c>
      <c r="D1039" s="271" t="s">
        <v>304</v>
      </c>
      <c r="E1039" s="271">
        <v>0</v>
      </c>
      <c r="F1039" s="271">
        <v>2</v>
      </c>
      <c r="G1039" s="336">
        <v>10</v>
      </c>
      <c r="H1039" s="271">
        <v>78111500</v>
      </c>
      <c r="I1039" s="271" t="s">
        <v>926</v>
      </c>
      <c r="J1039" s="271" t="s">
        <v>926</v>
      </c>
    </row>
    <row r="1040" spans="1:11" s="66" customFormat="1" ht="27" customHeight="1">
      <c r="A1040" s="699" t="s">
        <v>24</v>
      </c>
      <c r="B1040" s="699"/>
      <c r="C1040" s="699"/>
      <c r="D1040" s="699"/>
      <c r="E1040" s="699"/>
      <c r="F1040" s="699"/>
      <c r="G1040" s="699"/>
      <c r="H1040" s="699"/>
      <c r="I1040" s="699"/>
      <c r="J1040" s="332">
        <f>+H1034</f>
        <v>4092207</v>
      </c>
      <c r="K1040" s="333"/>
    </row>
    <row r="1041" spans="1:11" s="66" customFormat="1" ht="22.5" customHeight="1">
      <c r="A1041" s="268"/>
      <c r="B1041" s="268"/>
      <c r="C1041" s="268"/>
      <c r="D1041" s="268"/>
      <c r="E1041" s="268"/>
      <c r="F1041" s="268"/>
      <c r="G1041" s="268"/>
      <c r="H1041" s="268"/>
      <c r="I1041" s="330"/>
      <c r="J1041" s="268"/>
    </row>
    <row r="1042" spans="1:11" s="66" customFormat="1">
      <c r="A1042" s="563" t="s">
        <v>934</v>
      </c>
      <c r="B1042" s="563"/>
      <c r="C1042" s="563"/>
      <c r="D1042" s="563"/>
      <c r="E1042" s="563"/>
      <c r="F1042" s="563"/>
      <c r="G1042" s="563"/>
      <c r="H1042" s="563"/>
      <c r="I1042" s="563"/>
      <c r="J1042" s="563"/>
    </row>
    <row r="1043" spans="1:11" s="66" customFormat="1">
      <c r="A1043" s="564" t="s">
        <v>914</v>
      </c>
      <c r="B1043" s="564"/>
      <c r="C1043" s="564"/>
      <c r="D1043" s="564"/>
      <c r="E1043" s="564"/>
      <c r="F1043" s="564"/>
      <c r="G1043" s="564"/>
      <c r="H1043" s="564"/>
      <c r="I1043" s="564"/>
      <c r="J1043" s="564"/>
    </row>
    <row r="1044" spans="1:11" s="66" customFormat="1">
      <c r="A1044" s="653" t="s">
        <v>940</v>
      </c>
      <c r="B1044" s="653"/>
      <c r="C1044" s="653"/>
      <c r="D1044" s="653"/>
      <c r="E1044" s="653"/>
      <c r="F1044" s="653"/>
      <c r="G1044" s="653"/>
      <c r="H1044" s="653"/>
      <c r="I1044" s="653"/>
      <c r="J1044" s="653"/>
    </row>
    <row r="1045" spans="1:11" ht="22.5" customHeight="1">
      <c r="A1045" s="565" t="s">
        <v>39</v>
      </c>
      <c r="B1045" s="565"/>
      <c r="C1045" s="565"/>
      <c r="D1045" s="565" t="s">
        <v>40</v>
      </c>
      <c r="E1045" s="565"/>
      <c r="F1045" s="565"/>
      <c r="G1045" s="565"/>
      <c r="H1045" s="565" t="s">
        <v>26</v>
      </c>
      <c r="I1045" s="565"/>
      <c r="J1045" s="565"/>
    </row>
    <row r="1046" spans="1:11" ht="33" customHeight="1">
      <c r="A1046" s="565" t="s">
        <v>914</v>
      </c>
      <c r="B1046" s="565"/>
      <c r="C1046" s="565"/>
      <c r="D1046" s="566" t="s">
        <v>934</v>
      </c>
      <c r="E1046" s="566"/>
      <c r="F1046" s="566"/>
      <c r="G1046" s="566"/>
      <c r="H1046" s="567">
        <v>71817490</v>
      </c>
      <c r="I1046" s="568"/>
      <c r="J1046" s="568"/>
    </row>
    <row r="1047" spans="1:11" ht="40.5">
      <c r="A1047" s="37" t="s">
        <v>41</v>
      </c>
      <c r="B1047" s="221" t="s">
        <v>42</v>
      </c>
      <c r="C1047" s="221" t="s">
        <v>43</v>
      </c>
      <c r="D1047" s="221" t="s">
        <v>44</v>
      </c>
      <c r="E1047" s="221" t="s">
        <v>45</v>
      </c>
      <c r="F1047" s="221" t="s">
        <v>46</v>
      </c>
      <c r="G1047" s="221" t="s">
        <v>47</v>
      </c>
      <c r="H1047" s="221" t="s">
        <v>48</v>
      </c>
      <c r="I1047" s="221" t="s">
        <v>49</v>
      </c>
      <c r="J1047" s="221" t="s">
        <v>50</v>
      </c>
    </row>
    <row r="1048" spans="1:11" ht="110.25" customHeight="1">
      <c r="A1048" s="233">
        <v>1</v>
      </c>
      <c r="B1048" s="233">
        <v>27992</v>
      </c>
      <c r="C1048" s="238" t="s">
        <v>967</v>
      </c>
      <c r="D1048" s="256" t="s">
        <v>32</v>
      </c>
      <c r="E1048" s="257">
        <v>0</v>
      </c>
      <c r="F1048" s="40">
        <v>70</v>
      </c>
      <c r="G1048" s="40">
        <v>70</v>
      </c>
      <c r="H1048" s="233">
        <v>56101515</v>
      </c>
      <c r="I1048" s="251" t="s">
        <v>926</v>
      </c>
      <c r="J1048" s="251" t="s">
        <v>926</v>
      </c>
    </row>
    <row r="1049" spans="1:11" ht="145.5" customHeight="1">
      <c r="A1049" s="233">
        <v>2</v>
      </c>
      <c r="B1049" s="233">
        <v>2711004</v>
      </c>
      <c r="C1049" s="238" t="s">
        <v>968</v>
      </c>
      <c r="D1049" s="256" t="s">
        <v>32</v>
      </c>
      <c r="E1049" s="257">
        <v>0</v>
      </c>
      <c r="F1049" s="40">
        <v>70</v>
      </c>
      <c r="G1049" s="40">
        <v>70</v>
      </c>
      <c r="H1049" s="233">
        <v>11161800</v>
      </c>
      <c r="I1049" s="233" t="s">
        <v>926</v>
      </c>
      <c r="J1049" s="233" t="s">
        <v>926</v>
      </c>
    </row>
    <row r="1050" spans="1:11" ht="67.5" customHeight="1">
      <c r="A1050" s="233">
        <v>3</v>
      </c>
      <c r="B1050" s="233">
        <v>2823614</v>
      </c>
      <c r="C1050" s="238" t="s">
        <v>971</v>
      </c>
      <c r="D1050" s="256" t="s">
        <v>32</v>
      </c>
      <c r="E1050" s="257">
        <v>0</v>
      </c>
      <c r="F1050" s="40">
        <v>50</v>
      </c>
      <c r="G1050" s="40">
        <v>50</v>
      </c>
      <c r="H1050" s="233">
        <v>42143601</v>
      </c>
      <c r="I1050" s="233" t="s">
        <v>926</v>
      </c>
      <c r="J1050" s="233" t="s">
        <v>926</v>
      </c>
    </row>
    <row r="1051" spans="1:11" ht="47.25" customHeight="1">
      <c r="A1051" s="233">
        <v>4</v>
      </c>
      <c r="B1051" s="233">
        <v>2825001</v>
      </c>
      <c r="C1051" s="238" t="s">
        <v>970</v>
      </c>
      <c r="D1051" s="256" t="s">
        <v>32</v>
      </c>
      <c r="E1051" s="257">
        <v>0</v>
      </c>
      <c r="F1051" s="40">
        <v>70</v>
      </c>
      <c r="G1051" s="40">
        <v>70</v>
      </c>
      <c r="H1051" s="233">
        <v>11161800</v>
      </c>
      <c r="I1051" s="233" t="s">
        <v>926</v>
      </c>
      <c r="J1051" s="233" t="s">
        <v>926</v>
      </c>
    </row>
    <row r="1052" spans="1:11" ht="97.5" customHeight="1">
      <c r="A1052" s="233">
        <v>5</v>
      </c>
      <c r="B1052" s="233">
        <v>29221</v>
      </c>
      <c r="C1052" s="238" t="s">
        <v>973</v>
      </c>
      <c r="D1052" s="256" t="s">
        <v>32</v>
      </c>
      <c r="E1052" s="257">
        <v>0</v>
      </c>
      <c r="F1052" s="40">
        <v>60</v>
      </c>
      <c r="G1052" s="40">
        <v>60</v>
      </c>
      <c r="H1052" s="233">
        <v>53121500</v>
      </c>
      <c r="I1052" s="233" t="s">
        <v>926</v>
      </c>
      <c r="J1052" s="233" t="s">
        <v>926</v>
      </c>
    </row>
    <row r="1053" spans="1:11" s="66" customFormat="1" ht="27" customHeight="1">
      <c r="A1053" s="699" t="s">
        <v>24</v>
      </c>
      <c r="B1053" s="699"/>
      <c r="C1053" s="699"/>
      <c r="D1053" s="699"/>
      <c r="E1053" s="699"/>
      <c r="F1053" s="699"/>
      <c r="G1053" s="699"/>
      <c r="H1053" s="699"/>
      <c r="I1053" s="699"/>
      <c r="J1053" s="332">
        <f>+H1046</f>
        <v>71817490</v>
      </c>
      <c r="K1053" s="333"/>
    </row>
    <row r="1054" spans="1:11" s="66" customFormat="1" ht="23.25" customHeight="1">
      <c r="A1054" s="268"/>
      <c r="B1054" s="268"/>
      <c r="C1054" s="268"/>
      <c r="D1054" s="268"/>
      <c r="E1054" s="268"/>
      <c r="F1054" s="268"/>
      <c r="G1054" s="268"/>
      <c r="H1054" s="268"/>
      <c r="I1054" s="330"/>
      <c r="J1054" s="268"/>
    </row>
    <row r="1055" spans="1:11" s="66" customFormat="1">
      <c r="A1055" s="563" t="s">
        <v>922</v>
      </c>
      <c r="B1055" s="563"/>
      <c r="C1055" s="563"/>
      <c r="D1055" s="563"/>
      <c r="E1055" s="563"/>
      <c r="F1055" s="563"/>
      <c r="G1055" s="563"/>
      <c r="H1055" s="563"/>
      <c r="I1055" s="563"/>
      <c r="J1055" s="563"/>
    </row>
    <row r="1056" spans="1:11" s="66" customFormat="1">
      <c r="A1056" s="564" t="s">
        <v>919</v>
      </c>
      <c r="B1056" s="564"/>
      <c r="C1056" s="564"/>
      <c r="D1056" s="564"/>
      <c r="E1056" s="564"/>
      <c r="F1056" s="564"/>
      <c r="G1056" s="564"/>
      <c r="H1056" s="564"/>
      <c r="I1056" s="564"/>
      <c r="J1056" s="564"/>
    </row>
    <row r="1057" spans="1:11" s="66" customFormat="1">
      <c r="A1057" s="653" t="s">
        <v>940</v>
      </c>
      <c r="B1057" s="653"/>
      <c r="C1057" s="653"/>
      <c r="D1057" s="653"/>
      <c r="E1057" s="653"/>
      <c r="F1057" s="653"/>
      <c r="G1057" s="653"/>
      <c r="H1057" s="653"/>
      <c r="I1057" s="653"/>
      <c r="J1057" s="653"/>
    </row>
    <row r="1058" spans="1:11" ht="22.5" customHeight="1">
      <c r="A1058" s="565" t="s">
        <v>39</v>
      </c>
      <c r="B1058" s="565"/>
      <c r="C1058" s="565"/>
      <c r="D1058" s="565" t="s">
        <v>40</v>
      </c>
      <c r="E1058" s="565"/>
      <c r="F1058" s="565"/>
      <c r="G1058" s="565"/>
      <c r="H1058" s="565" t="s">
        <v>26</v>
      </c>
      <c r="I1058" s="565"/>
      <c r="J1058" s="565"/>
    </row>
    <row r="1059" spans="1:11" ht="33" customHeight="1">
      <c r="A1059" s="565" t="s">
        <v>919</v>
      </c>
      <c r="B1059" s="565"/>
      <c r="C1059" s="565"/>
      <c r="D1059" s="566" t="s">
        <v>922</v>
      </c>
      <c r="E1059" s="566"/>
      <c r="F1059" s="566"/>
      <c r="G1059" s="566"/>
      <c r="H1059" s="567">
        <v>10000000</v>
      </c>
      <c r="I1059" s="568"/>
      <c r="J1059" s="568"/>
    </row>
    <row r="1060" spans="1:11" ht="40.5">
      <c r="A1060" s="37" t="s">
        <v>41</v>
      </c>
      <c r="B1060" s="221" t="s">
        <v>42</v>
      </c>
      <c r="C1060" s="221" t="s">
        <v>43</v>
      </c>
      <c r="D1060" s="221" t="s">
        <v>44</v>
      </c>
      <c r="E1060" s="221" t="s">
        <v>45</v>
      </c>
      <c r="F1060" s="221" t="s">
        <v>46</v>
      </c>
      <c r="G1060" s="221" t="s">
        <v>47</v>
      </c>
      <c r="H1060" s="221" t="s">
        <v>48</v>
      </c>
      <c r="I1060" s="221" t="s">
        <v>49</v>
      </c>
      <c r="J1060" s="221" t="s">
        <v>50</v>
      </c>
    </row>
    <row r="1061" spans="1:11" ht="40.5" customHeight="1">
      <c r="A1061" s="233">
        <v>1</v>
      </c>
      <c r="B1061" s="233">
        <v>3815003</v>
      </c>
      <c r="C1061" s="241" t="s">
        <v>933</v>
      </c>
      <c r="D1061" s="258" t="s">
        <v>32</v>
      </c>
      <c r="E1061" s="259">
        <v>0</v>
      </c>
      <c r="F1061" s="38">
        <v>50</v>
      </c>
      <c r="G1061" s="38">
        <v>50</v>
      </c>
      <c r="H1061" s="214">
        <v>56101508</v>
      </c>
      <c r="I1061" s="233" t="s">
        <v>926</v>
      </c>
      <c r="J1061" s="233" t="s">
        <v>926</v>
      </c>
    </row>
    <row r="1062" spans="1:11" ht="40.5" customHeight="1">
      <c r="A1062" s="233">
        <v>2</v>
      </c>
      <c r="B1062" s="233">
        <v>3815006</v>
      </c>
      <c r="C1062" s="241" t="s">
        <v>969</v>
      </c>
      <c r="D1062" s="258" t="s">
        <v>32</v>
      </c>
      <c r="E1062" s="259">
        <v>0</v>
      </c>
      <c r="F1062" s="38">
        <v>100</v>
      </c>
      <c r="G1062" s="38">
        <v>100</v>
      </c>
      <c r="H1062" s="214">
        <v>3815099</v>
      </c>
      <c r="I1062" s="233" t="s">
        <v>926</v>
      </c>
      <c r="J1062" s="233" t="s">
        <v>926</v>
      </c>
    </row>
    <row r="1063" spans="1:11" s="66" customFormat="1" ht="27" customHeight="1">
      <c r="A1063" s="699" t="s">
        <v>24</v>
      </c>
      <c r="B1063" s="699"/>
      <c r="C1063" s="699"/>
      <c r="D1063" s="699"/>
      <c r="E1063" s="699"/>
      <c r="F1063" s="699"/>
      <c r="G1063" s="699"/>
      <c r="H1063" s="699"/>
      <c r="I1063" s="699"/>
      <c r="J1063" s="332">
        <f>+H1059</f>
        <v>10000000</v>
      </c>
      <c r="K1063" s="333"/>
    </row>
    <row r="1064" spans="1:11" s="66" customFormat="1" ht="22.5" customHeight="1">
      <c r="A1064" s="268"/>
      <c r="B1064" s="268"/>
      <c r="C1064" s="268"/>
      <c r="D1064" s="268"/>
      <c r="E1064" s="268"/>
      <c r="F1064" s="268"/>
      <c r="G1064" s="268"/>
      <c r="H1064" s="268"/>
      <c r="I1064" s="330"/>
      <c r="J1064" s="268"/>
    </row>
    <row r="1065" spans="1:11" s="66" customFormat="1">
      <c r="A1065" s="563" t="s">
        <v>77</v>
      </c>
      <c r="B1065" s="563"/>
      <c r="C1065" s="563"/>
      <c r="D1065" s="563"/>
      <c r="E1065" s="563"/>
      <c r="F1065" s="563"/>
      <c r="G1065" s="563"/>
      <c r="H1065" s="563"/>
      <c r="I1065" s="563"/>
      <c r="J1065" s="563"/>
    </row>
    <row r="1066" spans="1:11" s="66" customFormat="1">
      <c r="A1066" s="564" t="s">
        <v>917</v>
      </c>
      <c r="B1066" s="564"/>
      <c r="C1066" s="564"/>
      <c r="D1066" s="564"/>
      <c r="E1066" s="564"/>
      <c r="F1066" s="564"/>
      <c r="G1066" s="564"/>
      <c r="H1066" s="564"/>
      <c r="I1066" s="564"/>
      <c r="J1066" s="564"/>
    </row>
    <row r="1067" spans="1:11" s="66" customFormat="1">
      <c r="A1067" s="653" t="s">
        <v>940</v>
      </c>
      <c r="B1067" s="653"/>
      <c r="C1067" s="653"/>
      <c r="D1067" s="653"/>
      <c r="E1067" s="653"/>
      <c r="F1067" s="653"/>
      <c r="G1067" s="653"/>
      <c r="H1067" s="653"/>
      <c r="I1067" s="653"/>
      <c r="J1067" s="653"/>
    </row>
    <row r="1068" spans="1:11" ht="22.5" customHeight="1">
      <c r="A1068" s="565" t="s">
        <v>39</v>
      </c>
      <c r="B1068" s="565"/>
      <c r="C1068" s="565"/>
      <c r="D1068" s="565" t="s">
        <v>40</v>
      </c>
      <c r="E1068" s="565"/>
      <c r="F1068" s="565"/>
      <c r="G1068" s="565"/>
      <c r="H1068" s="565" t="s">
        <v>26</v>
      </c>
      <c r="I1068" s="565"/>
      <c r="J1068" s="565"/>
    </row>
    <row r="1069" spans="1:11" ht="33" customHeight="1">
      <c r="A1069" s="565" t="s">
        <v>917</v>
      </c>
      <c r="B1069" s="565"/>
      <c r="C1069" s="565"/>
      <c r="D1069" s="566" t="s">
        <v>77</v>
      </c>
      <c r="E1069" s="566"/>
      <c r="F1069" s="566"/>
      <c r="G1069" s="566"/>
      <c r="H1069" s="567">
        <v>2000000</v>
      </c>
      <c r="I1069" s="568"/>
      <c r="J1069" s="568"/>
    </row>
    <row r="1070" spans="1:11" ht="40.5">
      <c r="A1070" s="37" t="s">
        <v>41</v>
      </c>
      <c r="B1070" s="221" t="s">
        <v>42</v>
      </c>
      <c r="C1070" s="221" t="s">
        <v>43</v>
      </c>
      <c r="D1070" s="221" t="s">
        <v>44</v>
      </c>
      <c r="E1070" s="221" t="s">
        <v>45</v>
      </c>
      <c r="F1070" s="221" t="s">
        <v>46</v>
      </c>
      <c r="G1070" s="221" t="s">
        <v>47</v>
      </c>
      <c r="H1070" s="221" t="s">
        <v>48</v>
      </c>
      <c r="I1070" s="221" t="s">
        <v>49</v>
      </c>
      <c r="J1070" s="221" t="s">
        <v>50</v>
      </c>
    </row>
    <row r="1071" spans="1:11" ht="55.5" customHeight="1">
      <c r="A1071" s="233">
        <v>1</v>
      </c>
      <c r="B1071" s="233">
        <v>3694003</v>
      </c>
      <c r="C1071" s="241" t="s">
        <v>972</v>
      </c>
      <c r="D1071" s="233" t="s">
        <v>304</v>
      </c>
      <c r="E1071" s="233">
        <v>0</v>
      </c>
      <c r="F1071" s="248">
        <v>35</v>
      </c>
      <c r="G1071" s="248">
        <v>35</v>
      </c>
      <c r="H1071" s="233">
        <v>42152224</v>
      </c>
      <c r="I1071" s="233" t="s">
        <v>926</v>
      </c>
      <c r="J1071" s="233" t="s">
        <v>926</v>
      </c>
    </row>
    <row r="1072" spans="1:11" s="66" customFormat="1" ht="27" customHeight="1">
      <c r="A1072" s="699" t="s">
        <v>24</v>
      </c>
      <c r="B1072" s="699"/>
      <c r="C1072" s="699"/>
      <c r="D1072" s="699"/>
      <c r="E1072" s="699"/>
      <c r="F1072" s="699"/>
      <c r="G1072" s="699"/>
      <c r="H1072" s="699"/>
      <c r="I1072" s="699"/>
      <c r="J1072" s="332">
        <f>+H1069</f>
        <v>2000000</v>
      </c>
      <c r="K1072" s="333"/>
    </row>
    <row r="1073" spans="1:16" s="66" customFormat="1" ht="22.5" customHeight="1">
      <c r="A1073" s="268"/>
      <c r="B1073" s="268"/>
      <c r="C1073" s="268"/>
      <c r="D1073" s="268"/>
      <c r="E1073" s="268"/>
      <c r="F1073" s="268"/>
      <c r="G1073" s="268"/>
      <c r="H1073" s="268"/>
      <c r="I1073" s="330"/>
      <c r="J1073" s="268"/>
    </row>
    <row r="1074" spans="1:16" s="66" customFormat="1">
      <c r="A1074" s="563" t="s">
        <v>1641</v>
      </c>
      <c r="B1074" s="563"/>
      <c r="C1074" s="563"/>
      <c r="D1074" s="563"/>
      <c r="E1074" s="563"/>
      <c r="F1074" s="563"/>
      <c r="G1074" s="563"/>
      <c r="H1074" s="563"/>
      <c r="I1074" s="563"/>
      <c r="J1074" s="563"/>
      <c r="K1074" s="357"/>
    </row>
    <row r="1075" spans="1:16" s="66" customFormat="1">
      <c r="A1075" s="563" t="s">
        <v>1629</v>
      </c>
      <c r="B1075" s="563"/>
      <c r="C1075" s="563"/>
      <c r="D1075" s="563"/>
      <c r="E1075" s="563"/>
      <c r="F1075" s="563"/>
      <c r="G1075" s="563"/>
      <c r="H1075" s="563"/>
      <c r="I1075" s="563"/>
      <c r="J1075" s="563"/>
      <c r="K1075" s="357"/>
    </row>
    <row r="1076" spans="1:16" s="66" customFormat="1">
      <c r="A1076" s="812" t="s">
        <v>1118</v>
      </c>
      <c r="B1076" s="812"/>
      <c r="C1076" s="812"/>
      <c r="D1076" s="812"/>
      <c r="E1076" s="812"/>
      <c r="F1076" s="812"/>
      <c r="G1076" s="812"/>
      <c r="H1076" s="812"/>
      <c r="I1076" s="812"/>
      <c r="J1076" s="812"/>
      <c r="K1076" s="357"/>
    </row>
    <row r="1077" spans="1:16" ht="18" customHeight="1">
      <c r="A1077" s="565" t="s">
        <v>39</v>
      </c>
      <c r="B1077" s="565"/>
      <c r="C1077" s="565"/>
      <c r="D1077" s="565" t="s">
        <v>40</v>
      </c>
      <c r="E1077" s="565"/>
      <c r="F1077" s="565"/>
      <c r="G1077" s="565"/>
      <c r="H1077" s="565" t="s">
        <v>26</v>
      </c>
      <c r="I1077" s="565"/>
      <c r="J1077" s="565"/>
      <c r="K1077" s="358"/>
    </row>
    <row r="1078" spans="1:16" ht="28.5" customHeight="1">
      <c r="A1078" s="574" t="s">
        <v>1642</v>
      </c>
      <c r="B1078" s="574"/>
      <c r="C1078" s="574"/>
      <c r="D1078" s="670" t="s">
        <v>1641</v>
      </c>
      <c r="E1078" s="670"/>
      <c r="F1078" s="670"/>
      <c r="G1078" s="670"/>
      <c r="H1078" s="567">
        <v>35014306</v>
      </c>
      <c r="I1078" s="568"/>
      <c r="J1078" s="568"/>
      <c r="K1078" s="358"/>
    </row>
    <row r="1079" spans="1:16" ht="42.75" customHeight="1">
      <c r="A1079" s="37" t="s">
        <v>41</v>
      </c>
      <c r="B1079" s="279" t="s">
        <v>42</v>
      </c>
      <c r="C1079" s="279" t="s">
        <v>43</v>
      </c>
      <c r="D1079" s="279" t="s">
        <v>44</v>
      </c>
      <c r="E1079" s="279" t="s">
        <v>45</v>
      </c>
      <c r="F1079" s="279" t="s">
        <v>46</v>
      </c>
      <c r="G1079" s="279" t="s">
        <v>47</v>
      </c>
      <c r="H1079" s="279" t="s">
        <v>48</v>
      </c>
      <c r="I1079" s="279" t="s">
        <v>49</v>
      </c>
      <c r="J1079" s="279" t="s">
        <v>50</v>
      </c>
      <c r="K1079" s="358"/>
    </row>
    <row r="1080" spans="1:16" ht="231" customHeight="1">
      <c r="A1080" s="38">
        <f>+A513+1</f>
        <v>94</v>
      </c>
      <c r="B1080" s="49">
        <v>28261</v>
      </c>
      <c r="C1080" s="439" t="s">
        <v>1643</v>
      </c>
      <c r="D1080" s="49" t="s">
        <v>902</v>
      </c>
      <c r="E1080" s="49">
        <v>0</v>
      </c>
      <c r="F1080" s="49">
        <v>20</v>
      </c>
      <c r="G1080" s="49">
        <v>20</v>
      </c>
      <c r="H1080" s="383">
        <v>46181701</v>
      </c>
      <c r="I1080" s="440"/>
      <c r="J1080" s="440"/>
      <c r="K1080" s="358"/>
      <c r="L1080" s="169"/>
    </row>
    <row r="1081" spans="1:16" s="66" customFormat="1" ht="27" customHeight="1">
      <c r="A1081" s="699" t="s">
        <v>24</v>
      </c>
      <c r="B1081" s="699"/>
      <c r="C1081" s="699"/>
      <c r="D1081" s="699"/>
      <c r="E1081" s="699"/>
      <c r="F1081" s="699"/>
      <c r="G1081" s="699"/>
      <c r="H1081" s="699"/>
      <c r="I1081" s="699"/>
      <c r="J1081" s="332">
        <f>+H1078</f>
        <v>35014306</v>
      </c>
      <c r="K1081" s="333"/>
    </row>
    <row r="1082" spans="1:16" s="93" customFormat="1">
      <c r="A1082" s="41"/>
      <c r="B1082" s="91"/>
      <c r="C1082" s="94"/>
      <c r="D1082" s="91"/>
      <c r="E1082" s="91"/>
      <c r="F1082" s="91"/>
      <c r="G1082" s="91"/>
      <c r="H1082" s="91"/>
      <c r="I1082" s="92"/>
      <c r="J1082" s="92"/>
      <c r="K1082" s="441"/>
    </row>
    <row r="1083" spans="1:16" s="66" customFormat="1">
      <c r="A1083" s="735" t="s">
        <v>1118</v>
      </c>
      <c r="B1083" s="735"/>
      <c r="C1083" s="735"/>
      <c r="D1083" s="735"/>
      <c r="E1083" s="735"/>
      <c r="F1083" s="735"/>
      <c r="G1083" s="735"/>
      <c r="H1083" s="735"/>
      <c r="I1083" s="735"/>
      <c r="J1083" s="735"/>
      <c r="K1083" s="437"/>
      <c r="L1083" s="75"/>
      <c r="M1083" s="75"/>
      <c r="N1083" s="75"/>
      <c r="O1083" s="421"/>
      <c r="P1083" s="421"/>
    </row>
    <row r="1084" spans="1:16" s="66" customFormat="1">
      <c r="A1084" s="736" t="s">
        <v>1644</v>
      </c>
      <c r="B1084" s="736"/>
      <c r="C1084" s="736"/>
      <c r="D1084" s="736"/>
      <c r="E1084" s="736"/>
      <c r="F1084" s="736"/>
      <c r="G1084" s="736"/>
      <c r="H1084" s="736"/>
      <c r="I1084" s="736"/>
      <c r="J1084" s="736"/>
      <c r="K1084" s="437"/>
      <c r="L1084" s="75"/>
      <c r="M1084" s="75"/>
      <c r="N1084" s="75"/>
      <c r="O1084" s="421"/>
      <c r="P1084" s="421"/>
    </row>
    <row r="1085" spans="1:16" s="66" customFormat="1">
      <c r="A1085" s="736" t="s">
        <v>1645</v>
      </c>
      <c r="B1085" s="736"/>
      <c r="C1085" s="736"/>
      <c r="D1085" s="736"/>
      <c r="E1085" s="736"/>
      <c r="F1085" s="736"/>
      <c r="G1085" s="736"/>
      <c r="H1085" s="736"/>
      <c r="I1085" s="736"/>
      <c r="J1085" s="736"/>
      <c r="K1085" s="437"/>
      <c r="L1085" s="75"/>
      <c r="M1085" s="75"/>
      <c r="N1085" s="75"/>
      <c r="O1085" s="421"/>
      <c r="P1085" s="421"/>
    </row>
    <row r="1086" spans="1:16" s="66" customFormat="1" ht="21" customHeight="1">
      <c r="A1086" s="721" t="s">
        <v>1646</v>
      </c>
      <c r="B1086" s="722"/>
      <c r="C1086" s="722"/>
      <c r="D1086" s="737"/>
      <c r="E1086" s="721" t="s">
        <v>40</v>
      </c>
      <c r="F1086" s="737"/>
      <c r="G1086" s="721" t="s">
        <v>26</v>
      </c>
      <c r="H1086" s="722"/>
      <c r="I1086" s="722"/>
      <c r="J1086" s="737"/>
      <c r="K1086" s="437"/>
      <c r="L1086" s="75"/>
      <c r="M1086" s="75"/>
      <c r="N1086" s="75"/>
      <c r="O1086" s="421"/>
      <c r="P1086" s="421"/>
    </row>
    <row r="1087" spans="1:16" s="66" customFormat="1" ht="27.75" customHeight="1">
      <c r="A1087" s="738" t="s">
        <v>1647</v>
      </c>
      <c r="B1087" s="739"/>
      <c r="C1087" s="739"/>
      <c r="D1087" s="740"/>
      <c r="E1087" s="721" t="s">
        <v>1644</v>
      </c>
      <c r="F1087" s="737"/>
      <c r="G1087" s="717">
        <v>45000000</v>
      </c>
      <c r="H1087" s="718"/>
      <c r="I1087" s="718"/>
      <c r="J1087" s="719"/>
      <c r="K1087" s="437"/>
      <c r="L1087" s="75"/>
      <c r="M1087" s="75"/>
      <c r="N1087" s="75"/>
      <c r="O1087" s="421"/>
      <c r="P1087" s="421"/>
    </row>
    <row r="1088" spans="1:16" s="66" customFormat="1" ht="40.5">
      <c r="A1088" s="376" t="s">
        <v>41</v>
      </c>
      <c r="B1088" s="284" t="s">
        <v>42</v>
      </c>
      <c r="C1088" s="284" t="s">
        <v>43</v>
      </c>
      <c r="D1088" s="284" t="s">
        <v>44</v>
      </c>
      <c r="E1088" s="280" t="s">
        <v>45</v>
      </c>
      <c r="F1088" s="280" t="s">
        <v>46</v>
      </c>
      <c r="G1088" s="280" t="s">
        <v>47</v>
      </c>
      <c r="H1088" s="280" t="s">
        <v>48</v>
      </c>
      <c r="I1088" s="280" t="s">
        <v>49</v>
      </c>
      <c r="J1088" s="280" t="s">
        <v>50</v>
      </c>
      <c r="K1088" s="437"/>
      <c r="L1088" s="75"/>
      <c r="M1088" s="75"/>
      <c r="N1088" s="75"/>
      <c r="O1088" s="421"/>
      <c r="P1088" s="421"/>
    </row>
    <row r="1089" spans="1:16" s="66" customFormat="1" ht="192.75" customHeight="1">
      <c r="A1089" s="49">
        <v>1</v>
      </c>
      <c r="B1089" s="49">
        <v>2732006</v>
      </c>
      <c r="C1089" s="419" t="s">
        <v>1648</v>
      </c>
      <c r="D1089" s="442" t="s">
        <v>32</v>
      </c>
      <c r="E1089" s="442">
        <v>0</v>
      </c>
      <c r="F1089" s="442">
        <v>200</v>
      </c>
      <c r="G1089" s="442">
        <v>200</v>
      </c>
      <c r="H1089" s="442">
        <v>49120000</v>
      </c>
      <c r="I1089" s="443"/>
      <c r="J1089" s="444"/>
      <c r="K1089" s="437"/>
      <c r="L1089" s="75"/>
      <c r="M1089" s="75"/>
      <c r="N1089" s="75"/>
      <c r="O1089" s="421"/>
      <c r="P1089" s="421"/>
    </row>
    <row r="1090" spans="1:16" s="66" customFormat="1" ht="27" customHeight="1">
      <c r="A1090" s="699" t="s">
        <v>24</v>
      </c>
      <c r="B1090" s="699"/>
      <c r="C1090" s="699"/>
      <c r="D1090" s="699"/>
      <c r="E1090" s="699"/>
      <c r="F1090" s="699"/>
      <c r="G1090" s="699"/>
      <c r="H1090" s="699"/>
      <c r="I1090" s="699"/>
      <c r="J1090" s="332">
        <f>+G1087</f>
        <v>45000000</v>
      </c>
      <c r="K1090" s="333"/>
    </row>
    <row r="1091" spans="1:16" s="66" customFormat="1">
      <c r="A1091" s="445"/>
      <c r="B1091" s="445"/>
      <c r="C1091" s="445"/>
      <c r="D1091" s="445"/>
      <c r="E1091" s="445"/>
      <c r="F1091" s="445"/>
      <c r="G1091" s="445"/>
      <c r="H1091" s="445"/>
      <c r="I1091" s="445"/>
      <c r="J1091" s="445"/>
      <c r="K1091" s="437"/>
      <c r="L1091" s="75"/>
      <c r="M1091" s="75"/>
      <c r="N1091" s="75"/>
      <c r="O1091" s="421"/>
      <c r="P1091" s="421"/>
    </row>
    <row r="1092" spans="1:16" s="70" customFormat="1" ht="21.75" customHeight="1">
      <c r="A1092" s="741" t="s">
        <v>1118</v>
      </c>
      <c r="B1092" s="741"/>
      <c r="C1092" s="741"/>
      <c r="D1092" s="741"/>
      <c r="E1092" s="741"/>
      <c r="F1092" s="741"/>
      <c r="G1092" s="741"/>
      <c r="H1092" s="741"/>
      <c r="I1092" s="741"/>
      <c r="J1092" s="741"/>
      <c r="K1092" s="364"/>
    </row>
    <row r="1093" spans="1:16" s="447" customFormat="1" ht="21.75" customHeight="1">
      <c r="A1093" s="721" t="s">
        <v>39</v>
      </c>
      <c r="B1093" s="722"/>
      <c r="C1093" s="722"/>
      <c r="D1093" s="737"/>
      <c r="E1093" s="742" t="s">
        <v>40</v>
      </c>
      <c r="F1093" s="743"/>
      <c r="G1093" s="721" t="s">
        <v>26</v>
      </c>
      <c r="H1093" s="722"/>
      <c r="I1093" s="722"/>
      <c r="J1093" s="737"/>
      <c r="K1093" s="446"/>
    </row>
    <row r="1094" spans="1:16" s="447" customFormat="1" ht="45.75" customHeight="1">
      <c r="A1094" s="723" t="s">
        <v>1647</v>
      </c>
      <c r="B1094" s="723"/>
      <c r="C1094" s="723"/>
      <c r="D1094" s="723"/>
      <c r="E1094" s="721" t="s">
        <v>1644</v>
      </c>
      <c r="F1094" s="737"/>
      <c r="G1094" s="717">
        <v>30000000</v>
      </c>
      <c r="H1094" s="718"/>
      <c r="I1094" s="718"/>
      <c r="J1094" s="719"/>
      <c r="K1094" s="446"/>
    </row>
    <row r="1095" spans="1:16" s="70" customFormat="1" ht="39.75" customHeight="1">
      <c r="A1095" s="376" t="s">
        <v>41</v>
      </c>
      <c r="B1095" s="284" t="s">
        <v>42</v>
      </c>
      <c r="C1095" s="284" t="s">
        <v>43</v>
      </c>
      <c r="D1095" s="284" t="s">
        <v>44</v>
      </c>
      <c r="E1095" s="280" t="s">
        <v>45</v>
      </c>
      <c r="F1095" s="280" t="s">
        <v>46</v>
      </c>
      <c r="G1095" s="280" t="s">
        <v>47</v>
      </c>
      <c r="H1095" s="280" t="s">
        <v>48</v>
      </c>
      <c r="I1095" s="280" t="s">
        <v>49</v>
      </c>
      <c r="J1095" s="280" t="s">
        <v>50</v>
      </c>
      <c r="K1095" s="364"/>
    </row>
    <row r="1096" spans="1:16" s="70" customFormat="1" ht="46.5" customHeight="1">
      <c r="A1096" s="233">
        <f>+A1089+1</f>
        <v>2</v>
      </c>
      <c r="B1096" s="252" t="s">
        <v>1649</v>
      </c>
      <c r="C1096" s="448" t="s">
        <v>1650</v>
      </c>
      <c r="D1096" s="234" t="s">
        <v>32</v>
      </c>
      <c r="E1096" s="234">
        <v>0</v>
      </c>
      <c r="F1096" s="233">
        <v>100</v>
      </c>
      <c r="G1096" s="250">
        <v>100</v>
      </c>
      <c r="H1096" s="214">
        <v>52121509</v>
      </c>
      <c r="I1096" s="443"/>
      <c r="J1096" s="444"/>
      <c r="K1096" s="364"/>
    </row>
    <row r="1097" spans="1:16" s="66" customFormat="1" ht="27" customHeight="1">
      <c r="A1097" s="699" t="s">
        <v>24</v>
      </c>
      <c r="B1097" s="699"/>
      <c r="C1097" s="699"/>
      <c r="D1097" s="699"/>
      <c r="E1097" s="699"/>
      <c r="F1097" s="699"/>
      <c r="G1097" s="699"/>
      <c r="H1097" s="699"/>
      <c r="I1097" s="699"/>
      <c r="J1097" s="332">
        <f>+G1094</f>
        <v>30000000</v>
      </c>
      <c r="K1097" s="333"/>
    </row>
    <row r="1098" spans="1:16" s="70" customFormat="1">
      <c r="A1098" s="235"/>
      <c r="B1098" s="449"/>
      <c r="C1098" s="450"/>
      <c r="D1098" s="450"/>
      <c r="E1098" s="451"/>
      <c r="F1098" s="235"/>
      <c r="G1098" s="452"/>
      <c r="H1098" s="235"/>
      <c r="I1098" s="285"/>
      <c r="J1098" s="235"/>
      <c r="K1098" s="364"/>
    </row>
    <row r="1099" spans="1:16" s="456" customFormat="1" ht="36.75" customHeight="1">
      <c r="A1099" s="712" t="s">
        <v>1698</v>
      </c>
      <c r="B1099" s="712"/>
      <c r="C1099" s="712"/>
      <c r="D1099" s="712"/>
      <c r="E1099" s="712"/>
      <c r="F1099" s="712"/>
      <c r="G1099" s="712"/>
      <c r="H1099" s="712"/>
      <c r="I1099" s="712"/>
      <c r="J1099" s="712"/>
      <c r="K1099" s="455"/>
    </row>
    <row r="1100" spans="1:16" s="456" customFormat="1" ht="21.75" customHeight="1">
      <c r="A1100" s="741" t="s">
        <v>1118</v>
      </c>
      <c r="B1100" s="741"/>
      <c r="C1100" s="741"/>
      <c r="D1100" s="741"/>
      <c r="E1100" s="741"/>
      <c r="F1100" s="741"/>
      <c r="G1100" s="741"/>
      <c r="H1100" s="741"/>
      <c r="I1100" s="741"/>
      <c r="J1100" s="741"/>
      <c r="K1100" s="455"/>
    </row>
    <row r="1101" spans="1:16" s="70" customFormat="1" ht="30.75" customHeight="1">
      <c r="A1101" s="744" t="s">
        <v>1646</v>
      </c>
      <c r="B1101" s="745"/>
      <c r="C1101" s="745"/>
      <c r="D1101" s="746"/>
      <c r="E1101" s="747" t="s">
        <v>1651</v>
      </c>
      <c r="F1101" s="748"/>
      <c r="G1101" s="744" t="s">
        <v>26</v>
      </c>
      <c r="H1101" s="745"/>
      <c r="I1101" s="745"/>
      <c r="J1101" s="746"/>
      <c r="K1101" s="364"/>
    </row>
    <row r="1102" spans="1:16" s="70" customFormat="1" ht="32.25" customHeight="1">
      <c r="A1102" s="749" t="s">
        <v>1647</v>
      </c>
      <c r="B1102" s="750"/>
      <c r="C1102" s="750"/>
      <c r="D1102" s="751"/>
      <c r="E1102" s="752" t="s">
        <v>1644</v>
      </c>
      <c r="F1102" s="746"/>
      <c r="G1102" s="753">
        <v>62715500</v>
      </c>
      <c r="H1102" s="754"/>
      <c r="I1102" s="754"/>
      <c r="J1102" s="755"/>
      <c r="K1102" s="364"/>
    </row>
    <row r="1103" spans="1:16" s="70" customFormat="1" ht="54.75" customHeight="1">
      <c r="A1103" s="477" t="s">
        <v>41</v>
      </c>
      <c r="B1103" s="478" t="s">
        <v>42</v>
      </c>
      <c r="C1103" s="478" t="s">
        <v>43</v>
      </c>
      <c r="D1103" s="478" t="s">
        <v>44</v>
      </c>
      <c r="E1103" s="479" t="s">
        <v>45</v>
      </c>
      <c r="F1103" s="479" t="s">
        <v>46</v>
      </c>
      <c r="G1103" s="479" t="s">
        <v>47</v>
      </c>
      <c r="H1103" s="479" t="s">
        <v>48</v>
      </c>
      <c r="I1103" s="479" t="s">
        <v>49</v>
      </c>
      <c r="J1103" s="479" t="s">
        <v>50</v>
      </c>
      <c r="K1103" s="364"/>
    </row>
    <row r="1104" spans="1:16" s="70" customFormat="1" ht="51.75" customHeight="1">
      <c r="A1104" s="478">
        <f>+A1098+1</f>
        <v>1</v>
      </c>
      <c r="B1104" s="480" t="s">
        <v>1699</v>
      </c>
      <c r="C1104" s="481" t="s">
        <v>1700</v>
      </c>
      <c r="D1104" s="482" t="s">
        <v>32</v>
      </c>
      <c r="E1104" s="482">
        <v>0</v>
      </c>
      <c r="F1104" s="483">
        <v>300</v>
      </c>
      <c r="G1104" s="484">
        <v>300</v>
      </c>
      <c r="H1104" s="482">
        <v>53103100</v>
      </c>
      <c r="I1104" s="485"/>
      <c r="J1104" s="486"/>
      <c r="K1104" s="364" t="s">
        <v>1701</v>
      </c>
    </row>
    <row r="1105" spans="1:11" s="66" customFormat="1" ht="27" customHeight="1">
      <c r="A1105" s="699" t="s">
        <v>24</v>
      </c>
      <c r="B1105" s="699"/>
      <c r="C1105" s="699"/>
      <c r="D1105" s="699"/>
      <c r="E1105" s="699"/>
      <c r="F1105" s="699"/>
      <c r="G1105" s="699"/>
      <c r="H1105" s="699"/>
      <c r="I1105" s="699"/>
      <c r="J1105" s="332">
        <f>+G1102</f>
        <v>62715500</v>
      </c>
      <c r="K1105" s="333"/>
    </row>
    <row r="1106" spans="1:11">
      <c r="A1106" s="457"/>
      <c r="B1106" s="457"/>
      <c r="C1106" s="457"/>
      <c r="D1106" s="458"/>
      <c r="E1106" s="458"/>
      <c r="F1106" s="457"/>
      <c r="G1106" s="5"/>
      <c r="H1106" s="458"/>
      <c r="I1106" s="5"/>
      <c r="J1106" s="5"/>
      <c r="K1106" s="358"/>
    </row>
    <row r="1107" spans="1:11" s="70" customFormat="1" ht="15" customHeight="1">
      <c r="A1107" s="735" t="s">
        <v>1050</v>
      </c>
      <c r="B1107" s="735"/>
      <c r="C1107" s="735"/>
      <c r="D1107" s="735"/>
      <c r="E1107" s="735"/>
      <c r="F1107" s="735"/>
      <c r="G1107" s="735"/>
      <c r="H1107" s="735"/>
      <c r="I1107" s="735"/>
      <c r="J1107" s="735"/>
      <c r="K1107" s="364"/>
    </row>
    <row r="1108" spans="1:11" s="70" customFormat="1" ht="26.25" customHeight="1">
      <c r="A1108" s="565" t="s">
        <v>39</v>
      </c>
      <c r="B1108" s="565"/>
      <c r="C1108" s="565"/>
      <c r="D1108" s="696" t="s">
        <v>40</v>
      </c>
      <c r="E1108" s="697"/>
      <c r="F1108" s="697"/>
      <c r="G1108" s="698"/>
      <c r="H1108" s="696" t="s">
        <v>26</v>
      </c>
      <c r="I1108" s="697"/>
      <c r="J1108" s="698"/>
      <c r="K1108" s="364"/>
    </row>
    <row r="1109" spans="1:11" s="70" customFormat="1" ht="26.25" customHeight="1">
      <c r="A1109" s="721" t="s">
        <v>1647</v>
      </c>
      <c r="B1109" s="722"/>
      <c r="C1109" s="722"/>
      <c r="D1109" s="723" t="s">
        <v>1644</v>
      </c>
      <c r="E1109" s="723"/>
      <c r="F1109" s="723"/>
      <c r="G1109" s="723"/>
      <c r="H1109" s="724">
        <v>24715500</v>
      </c>
      <c r="I1109" s="725"/>
      <c r="J1109" s="726"/>
      <c r="K1109" s="364"/>
    </row>
    <row r="1110" spans="1:11" s="70" customFormat="1" ht="54.75" customHeight="1">
      <c r="A1110" s="37" t="s">
        <v>41</v>
      </c>
      <c r="B1110" s="279" t="s">
        <v>42</v>
      </c>
      <c r="C1110" s="279" t="s">
        <v>43</v>
      </c>
      <c r="D1110" s="279" t="s">
        <v>44</v>
      </c>
      <c r="E1110" s="279" t="s">
        <v>45</v>
      </c>
      <c r="F1110" s="279" t="s">
        <v>46</v>
      </c>
      <c r="G1110" s="279" t="s">
        <v>47</v>
      </c>
      <c r="H1110" s="279" t="s">
        <v>48</v>
      </c>
      <c r="I1110" s="279" t="s">
        <v>49</v>
      </c>
      <c r="J1110" s="279" t="s">
        <v>50</v>
      </c>
      <c r="K1110" s="364"/>
    </row>
    <row r="1111" spans="1:11" s="70" customFormat="1" ht="193.5" customHeight="1">
      <c r="A1111" s="284">
        <f>+A1096+1</f>
        <v>3</v>
      </c>
      <c r="B1111" s="284">
        <v>2732006</v>
      </c>
      <c r="C1111" s="249" t="s">
        <v>1648</v>
      </c>
      <c r="D1111" s="234" t="s">
        <v>32</v>
      </c>
      <c r="E1111" s="233">
        <v>0</v>
      </c>
      <c r="F1111" s="250">
        <v>170</v>
      </c>
      <c r="G1111" s="233">
        <f>+E1111+F1111</f>
        <v>170</v>
      </c>
      <c r="H1111" s="214">
        <v>49120000</v>
      </c>
      <c r="I1111" s="233"/>
      <c r="J1111" s="233"/>
      <c r="K1111" s="364"/>
    </row>
    <row r="1112" spans="1:11" s="66" customFormat="1" ht="27" customHeight="1">
      <c r="A1112" s="699" t="s">
        <v>24</v>
      </c>
      <c r="B1112" s="699"/>
      <c r="C1112" s="699"/>
      <c r="D1112" s="699"/>
      <c r="E1112" s="699"/>
      <c r="F1112" s="699"/>
      <c r="G1112" s="699"/>
      <c r="H1112" s="699"/>
      <c r="I1112" s="699"/>
      <c r="J1112" s="332">
        <f>+H1109</f>
        <v>24715500</v>
      </c>
      <c r="K1112" s="333"/>
    </row>
    <row r="1113" spans="1:11" s="70" customFormat="1" ht="18" customHeight="1">
      <c r="A1113" s="453"/>
      <c r="B1113" s="453"/>
      <c r="C1113" s="453"/>
      <c r="D1113" s="453"/>
      <c r="E1113" s="453"/>
      <c r="F1113" s="453"/>
      <c r="G1113" s="453"/>
      <c r="H1113" s="453"/>
      <c r="I1113" s="453"/>
      <c r="J1113" s="454"/>
      <c r="K1113" s="364"/>
    </row>
    <row r="1114" spans="1:11" s="70" customFormat="1" ht="18" customHeight="1">
      <c r="A1114" s="235"/>
      <c r="B1114" s="235"/>
      <c r="C1114" s="450"/>
      <c r="D1114" s="451"/>
      <c r="E1114" s="235"/>
      <c r="F1114" s="452"/>
      <c r="G1114" s="235"/>
      <c r="H1114" s="285"/>
      <c r="I1114" s="459"/>
      <c r="J1114" s="460"/>
      <c r="K1114" s="364"/>
    </row>
    <row r="1115" spans="1:11" s="70" customFormat="1" ht="14.25" customHeight="1">
      <c r="A1115" s="727" t="s">
        <v>1652</v>
      </c>
      <c r="B1115" s="727"/>
      <c r="C1115" s="727"/>
      <c r="D1115" s="727"/>
      <c r="E1115" s="727"/>
      <c r="F1115" s="727"/>
      <c r="G1115" s="727"/>
      <c r="H1115" s="727"/>
      <c r="I1115" s="727"/>
      <c r="J1115" s="727"/>
      <c r="K1115" s="364"/>
    </row>
    <row r="1116" spans="1:11" s="70" customFormat="1" ht="14.25" customHeight="1">
      <c r="A1116" s="666" t="s">
        <v>1631</v>
      </c>
      <c r="B1116" s="666"/>
      <c r="C1116" s="666"/>
      <c r="D1116" s="666"/>
      <c r="E1116" s="666"/>
      <c r="F1116" s="666"/>
      <c r="G1116" s="666"/>
      <c r="H1116" s="666"/>
      <c r="I1116" s="666"/>
      <c r="J1116" s="666"/>
      <c r="K1116" s="364"/>
    </row>
    <row r="1117" spans="1:11" s="70" customFormat="1" ht="14.25" customHeight="1">
      <c r="A1117" s="715" t="s">
        <v>1050</v>
      </c>
      <c r="B1117" s="715"/>
      <c r="C1117" s="715"/>
      <c r="D1117" s="715"/>
      <c r="E1117" s="715"/>
      <c r="F1117" s="715"/>
      <c r="G1117" s="715"/>
      <c r="H1117" s="715"/>
      <c r="I1117" s="715"/>
      <c r="J1117" s="715"/>
      <c r="K1117" s="364"/>
    </row>
    <row r="1118" spans="1:11" s="70" customFormat="1" ht="24.75" customHeight="1">
      <c r="A1118" s="565" t="s">
        <v>39</v>
      </c>
      <c r="B1118" s="565"/>
      <c r="C1118" s="565"/>
      <c r="D1118" s="565" t="s">
        <v>40</v>
      </c>
      <c r="E1118" s="565"/>
      <c r="F1118" s="565"/>
      <c r="G1118" s="565"/>
      <c r="H1118" s="565" t="s">
        <v>26</v>
      </c>
      <c r="I1118" s="565"/>
      <c r="J1118" s="565"/>
      <c r="K1118" s="364"/>
    </row>
    <row r="1119" spans="1:11" s="70" customFormat="1" ht="25.5" customHeight="1">
      <c r="A1119" s="565" t="s">
        <v>1654</v>
      </c>
      <c r="B1119" s="565"/>
      <c r="C1119" s="565"/>
      <c r="D1119" s="706" t="s">
        <v>1652</v>
      </c>
      <c r="E1119" s="707"/>
      <c r="F1119" s="707"/>
      <c r="G1119" s="708"/>
      <c r="H1119" s="732">
        <v>70000000</v>
      </c>
      <c r="I1119" s="733"/>
      <c r="J1119" s="734"/>
      <c r="K1119" s="364"/>
    </row>
    <row r="1120" spans="1:11" s="70" customFormat="1" ht="69" customHeight="1">
      <c r="A1120" s="37" t="s">
        <v>41</v>
      </c>
      <c r="B1120" s="279" t="s">
        <v>42</v>
      </c>
      <c r="C1120" s="279" t="s">
        <v>43</v>
      </c>
      <c r="D1120" s="279" t="s">
        <v>44</v>
      </c>
      <c r="E1120" s="279" t="s">
        <v>45</v>
      </c>
      <c r="F1120" s="279" t="s">
        <v>46</v>
      </c>
      <c r="G1120" s="279" t="s">
        <v>47</v>
      </c>
      <c r="H1120" s="279" t="s">
        <v>48</v>
      </c>
      <c r="I1120" s="279" t="s">
        <v>49</v>
      </c>
      <c r="J1120" s="279" t="s">
        <v>50</v>
      </c>
      <c r="K1120" s="364"/>
    </row>
    <row r="1121" spans="1:11" s="70" customFormat="1" ht="25.5" customHeight="1">
      <c r="A1121" s="279">
        <f>+A1111+1</f>
        <v>4</v>
      </c>
      <c r="B1121" s="461">
        <v>28238</v>
      </c>
      <c r="C1121" s="439" t="s">
        <v>1655</v>
      </c>
      <c r="D1121" s="234" t="s">
        <v>32</v>
      </c>
      <c r="E1121" s="233">
        <v>0</v>
      </c>
      <c r="F1121" s="250">
        <v>50</v>
      </c>
      <c r="G1121" s="233">
        <f t="shared" ref="G1121:G1124" si="25">F1121</f>
        <v>50</v>
      </c>
      <c r="H1121" s="214">
        <v>46181612</v>
      </c>
      <c r="I1121" s="462">
        <v>234504</v>
      </c>
      <c r="J1121" s="462">
        <f>I1121*F1121</f>
        <v>11725200</v>
      </c>
      <c r="K1121" s="364"/>
    </row>
    <row r="1122" spans="1:11" s="70" customFormat="1" ht="31.5" customHeight="1">
      <c r="A1122" s="463">
        <f>+A1121+1</f>
        <v>5</v>
      </c>
      <c r="B1122" s="461">
        <v>28238</v>
      </c>
      <c r="C1122" s="439" t="s">
        <v>1656</v>
      </c>
      <c r="D1122" s="234" t="s">
        <v>1653</v>
      </c>
      <c r="E1122" s="233">
        <v>0</v>
      </c>
      <c r="F1122" s="250">
        <v>50</v>
      </c>
      <c r="G1122" s="233">
        <f>F1122</f>
        <v>50</v>
      </c>
      <c r="H1122" s="214">
        <v>46181612</v>
      </c>
      <c r="I1122" s="391"/>
      <c r="J1122" s="391"/>
      <c r="K1122" s="364"/>
    </row>
    <row r="1123" spans="1:11" s="70" customFormat="1" ht="25.5" customHeight="1">
      <c r="A1123" s="463">
        <f t="shared" ref="A1123:A1127" si="26">+A1122+1</f>
        <v>6</v>
      </c>
      <c r="B1123" s="284">
        <v>28241</v>
      </c>
      <c r="C1123" s="426" t="s">
        <v>1657</v>
      </c>
      <c r="D1123" s="234" t="s">
        <v>32</v>
      </c>
      <c r="E1123" s="233">
        <v>0</v>
      </c>
      <c r="F1123" s="250">
        <v>50</v>
      </c>
      <c r="G1123" s="233">
        <f t="shared" si="25"/>
        <v>50</v>
      </c>
      <c r="H1123" s="214">
        <v>46181613</v>
      </c>
      <c r="I1123" s="391"/>
      <c r="J1123" s="391"/>
      <c r="K1123" s="364"/>
    </row>
    <row r="1124" spans="1:11" s="70" customFormat="1" ht="27.75" customHeight="1">
      <c r="A1124" s="463">
        <f t="shared" si="26"/>
        <v>7</v>
      </c>
      <c r="B1124" s="284">
        <v>28241</v>
      </c>
      <c r="C1124" s="418" t="s">
        <v>1658</v>
      </c>
      <c r="D1124" s="234" t="s">
        <v>32</v>
      </c>
      <c r="E1124" s="233">
        <v>0</v>
      </c>
      <c r="F1124" s="250">
        <v>50</v>
      </c>
      <c r="G1124" s="233">
        <f t="shared" si="25"/>
        <v>50</v>
      </c>
      <c r="H1124" s="214">
        <v>46181614</v>
      </c>
      <c r="I1124" s="391"/>
      <c r="J1124" s="391"/>
      <c r="K1124" s="364"/>
    </row>
    <row r="1125" spans="1:11" s="70" customFormat="1" ht="23.25" customHeight="1">
      <c r="A1125" s="463">
        <f t="shared" si="26"/>
        <v>8</v>
      </c>
      <c r="B1125" s="461">
        <v>28600</v>
      </c>
      <c r="C1125" s="439" t="s">
        <v>1659</v>
      </c>
      <c r="D1125" s="234" t="s">
        <v>32</v>
      </c>
      <c r="E1125" s="233">
        <v>3</v>
      </c>
      <c r="F1125" s="250">
        <v>50</v>
      </c>
      <c r="G1125" s="233">
        <f>F1125</f>
        <v>50</v>
      </c>
      <c r="H1125" s="214">
        <v>46181615</v>
      </c>
      <c r="I1125" s="391"/>
      <c r="J1125" s="391"/>
      <c r="K1125" s="364"/>
    </row>
    <row r="1126" spans="1:11" s="70" customFormat="1" ht="31.5" customHeight="1">
      <c r="A1126" s="463">
        <f t="shared" si="26"/>
        <v>9</v>
      </c>
      <c r="B1126" s="461">
        <v>28922</v>
      </c>
      <c r="C1126" s="439" t="s">
        <v>1660</v>
      </c>
      <c r="D1126" s="234" t="s">
        <v>32</v>
      </c>
      <c r="E1126" s="233">
        <v>0</v>
      </c>
      <c r="F1126" s="250">
        <v>50</v>
      </c>
      <c r="G1126" s="233">
        <f>F1126</f>
        <v>50</v>
      </c>
      <c r="H1126" s="214">
        <v>46181612</v>
      </c>
      <c r="I1126" s="391"/>
      <c r="J1126" s="391"/>
      <c r="K1126" s="364"/>
    </row>
    <row r="1127" spans="1:11" s="70" customFormat="1" ht="36.75" customHeight="1">
      <c r="A1127" s="463">
        <f t="shared" si="26"/>
        <v>10</v>
      </c>
      <c r="B1127" s="233">
        <v>28922</v>
      </c>
      <c r="C1127" s="439" t="s">
        <v>1661</v>
      </c>
      <c r="D1127" s="234" t="s">
        <v>32</v>
      </c>
      <c r="E1127" s="233">
        <v>0</v>
      </c>
      <c r="F1127" s="250">
        <v>50</v>
      </c>
      <c r="G1127" s="233">
        <f>F1127</f>
        <v>50</v>
      </c>
      <c r="H1127" s="214">
        <v>46181612</v>
      </c>
      <c r="I1127" s="391"/>
      <c r="J1127" s="391"/>
      <c r="K1127" s="364"/>
    </row>
    <row r="1128" spans="1:11" s="66" customFormat="1" ht="27" customHeight="1">
      <c r="A1128" s="699" t="s">
        <v>24</v>
      </c>
      <c r="B1128" s="699"/>
      <c r="C1128" s="699"/>
      <c r="D1128" s="699"/>
      <c r="E1128" s="699"/>
      <c r="F1128" s="699"/>
      <c r="G1128" s="699"/>
      <c r="H1128" s="699"/>
      <c r="I1128" s="699"/>
      <c r="J1128" s="473">
        <f>+H1119</f>
        <v>70000000</v>
      </c>
      <c r="K1128" s="333"/>
    </row>
    <row r="1129" spans="1:11" s="70" customFormat="1" ht="19.5" customHeight="1">
      <c r="A1129" s="731"/>
      <c r="B1129" s="731"/>
      <c r="C1129" s="731"/>
      <c r="D1129" s="731"/>
      <c r="E1129" s="731"/>
      <c r="F1129" s="731"/>
      <c r="G1129" s="731"/>
      <c r="H1129" s="731"/>
      <c r="I1129" s="731"/>
      <c r="J1129" s="731"/>
      <c r="K1129" s="364"/>
    </row>
    <row r="1130" spans="1:11" s="70" customFormat="1" ht="18" customHeight="1">
      <c r="A1130" s="730" t="s">
        <v>1050</v>
      </c>
      <c r="B1130" s="730"/>
      <c r="C1130" s="730"/>
      <c r="D1130" s="730"/>
      <c r="E1130" s="730"/>
      <c r="F1130" s="730"/>
      <c r="G1130" s="730"/>
      <c r="H1130" s="730"/>
      <c r="I1130" s="730"/>
      <c r="J1130" s="730"/>
      <c r="K1130" s="364"/>
    </row>
    <row r="1131" spans="1:11" s="70" customFormat="1" ht="18" customHeight="1">
      <c r="A1131" s="565" t="s">
        <v>39</v>
      </c>
      <c r="B1131" s="565"/>
      <c r="C1131" s="565"/>
      <c r="D1131" s="696" t="s">
        <v>40</v>
      </c>
      <c r="E1131" s="697"/>
      <c r="F1131" s="697"/>
      <c r="G1131" s="698"/>
      <c r="H1131" s="696" t="s">
        <v>26</v>
      </c>
      <c r="I1131" s="697"/>
      <c r="J1131" s="698"/>
      <c r="K1131" s="364"/>
    </row>
    <row r="1132" spans="1:11" s="70" customFormat="1" ht="29.25" customHeight="1">
      <c r="A1132" s="574" t="s">
        <v>1662</v>
      </c>
      <c r="B1132" s="574"/>
      <c r="C1132" s="574"/>
      <c r="D1132" s="691" t="s">
        <v>1663</v>
      </c>
      <c r="E1132" s="691"/>
      <c r="F1132" s="691"/>
      <c r="G1132" s="691"/>
      <c r="H1132" s="720">
        <v>24000000</v>
      </c>
      <c r="I1132" s="720"/>
      <c r="J1132" s="720"/>
      <c r="K1132" s="364"/>
    </row>
    <row r="1133" spans="1:11" s="70" customFormat="1" ht="54.75" customHeight="1">
      <c r="A1133" s="487" t="s">
        <v>41</v>
      </c>
      <c r="B1133" s="479" t="s">
        <v>42</v>
      </c>
      <c r="C1133" s="479" t="s">
        <v>43</v>
      </c>
      <c r="D1133" s="479" t="s">
        <v>44</v>
      </c>
      <c r="E1133" s="479" t="s">
        <v>45</v>
      </c>
      <c r="F1133" s="479" t="s">
        <v>46</v>
      </c>
      <c r="G1133" s="479" t="s">
        <v>47</v>
      </c>
      <c r="H1133" s="479" t="s">
        <v>48</v>
      </c>
      <c r="I1133" s="479" t="s">
        <v>49</v>
      </c>
      <c r="J1133" s="479" t="s">
        <v>50</v>
      </c>
      <c r="K1133" s="364"/>
    </row>
    <row r="1134" spans="1:11" s="70" customFormat="1" ht="36.75" customHeight="1">
      <c r="A1134" s="479">
        <f>+A1127+1</f>
        <v>11</v>
      </c>
      <c r="B1134" s="479">
        <v>28226</v>
      </c>
      <c r="C1134" s="488" t="s">
        <v>1664</v>
      </c>
      <c r="D1134" s="489" t="s">
        <v>327</v>
      </c>
      <c r="E1134" s="489">
        <v>0</v>
      </c>
      <c r="F1134" s="489">
        <v>200</v>
      </c>
      <c r="G1134" s="489">
        <v>200</v>
      </c>
      <c r="H1134" s="489">
        <v>461815</v>
      </c>
      <c r="I1134" s="490">
        <v>53103101</v>
      </c>
      <c r="J1134" s="491">
        <v>220660</v>
      </c>
      <c r="K1134" s="364" t="s">
        <v>1702</v>
      </c>
    </row>
    <row r="1135" spans="1:11" s="66" customFormat="1" ht="27" customHeight="1">
      <c r="A1135" s="699" t="s">
        <v>24</v>
      </c>
      <c r="B1135" s="699"/>
      <c r="C1135" s="699"/>
      <c r="D1135" s="699"/>
      <c r="E1135" s="699"/>
      <c r="F1135" s="699"/>
      <c r="G1135" s="699"/>
      <c r="H1135" s="699"/>
      <c r="I1135" s="699"/>
      <c r="J1135" s="473">
        <f>+H1132</f>
        <v>24000000</v>
      </c>
      <c r="K1135" s="333"/>
    </row>
    <row r="1136" spans="1:11" s="70" customFormat="1" ht="19.5" customHeight="1">
      <c r="A1136" s="731"/>
      <c r="B1136" s="731"/>
      <c r="C1136" s="731"/>
      <c r="D1136" s="731"/>
      <c r="E1136" s="731"/>
      <c r="F1136" s="731"/>
      <c r="G1136" s="731"/>
      <c r="H1136" s="731"/>
      <c r="I1136" s="731"/>
      <c r="J1136" s="731"/>
      <c r="K1136" s="364"/>
    </row>
    <row r="1137" spans="1:11" s="70" customFormat="1" ht="17.25" customHeight="1">
      <c r="A1137" s="728" t="s">
        <v>77</v>
      </c>
      <c r="B1137" s="728"/>
      <c r="C1137" s="728"/>
      <c r="D1137" s="728"/>
      <c r="E1137" s="728"/>
      <c r="F1137" s="728"/>
      <c r="G1137" s="728"/>
      <c r="H1137" s="728"/>
      <c r="I1137" s="728"/>
      <c r="J1137" s="728"/>
      <c r="K1137" s="364"/>
    </row>
    <row r="1138" spans="1:11" s="70" customFormat="1" ht="17.25" customHeight="1">
      <c r="A1138" s="729" t="s">
        <v>911</v>
      </c>
      <c r="B1138" s="729"/>
      <c r="C1138" s="729"/>
      <c r="D1138" s="729"/>
      <c r="E1138" s="729"/>
      <c r="F1138" s="729"/>
      <c r="G1138" s="729"/>
      <c r="H1138" s="729"/>
      <c r="I1138" s="729"/>
      <c r="J1138" s="729"/>
      <c r="K1138" s="364"/>
    </row>
    <row r="1139" spans="1:11" s="70" customFormat="1" ht="17.25" customHeight="1">
      <c r="A1139" s="730" t="s">
        <v>1050</v>
      </c>
      <c r="B1139" s="730"/>
      <c r="C1139" s="730"/>
      <c r="D1139" s="730"/>
      <c r="E1139" s="730"/>
      <c r="F1139" s="730"/>
      <c r="G1139" s="730"/>
      <c r="H1139" s="730"/>
      <c r="I1139" s="730"/>
      <c r="J1139" s="730"/>
      <c r="K1139" s="364"/>
    </row>
    <row r="1140" spans="1:11" s="70" customFormat="1" ht="21" customHeight="1">
      <c r="A1140" s="565" t="s">
        <v>39</v>
      </c>
      <c r="B1140" s="565"/>
      <c r="C1140" s="565"/>
      <c r="D1140" s="696" t="s">
        <v>40</v>
      </c>
      <c r="E1140" s="697"/>
      <c r="F1140" s="697"/>
      <c r="G1140" s="698"/>
      <c r="H1140" s="696" t="s">
        <v>26</v>
      </c>
      <c r="I1140" s="697"/>
      <c r="J1140" s="698"/>
      <c r="K1140" s="364"/>
    </row>
    <row r="1141" spans="1:11" s="70" customFormat="1" ht="36.75" customHeight="1">
      <c r="A1141" s="565" t="s">
        <v>38</v>
      </c>
      <c r="B1141" s="565"/>
      <c r="C1141" s="565"/>
      <c r="D1141" s="566" t="s">
        <v>77</v>
      </c>
      <c r="E1141" s="566"/>
      <c r="F1141" s="566"/>
      <c r="G1141" s="566"/>
      <c r="H1141" s="720">
        <v>19000000</v>
      </c>
      <c r="I1141" s="720"/>
      <c r="J1141" s="720"/>
      <c r="K1141" s="364"/>
    </row>
    <row r="1142" spans="1:11" s="70" customFormat="1" ht="49.5" customHeight="1">
      <c r="A1142" s="465" t="s">
        <v>41</v>
      </c>
      <c r="B1142" s="466" t="s">
        <v>42</v>
      </c>
      <c r="C1142" s="466" t="s">
        <v>43</v>
      </c>
      <c r="D1142" s="466" t="s">
        <v>44</v>
      </c>
      <c r="E1142" s="466" t="s">
        <v>45</v>
      </c>
      <c r="F1142" s="466" t="s">
        <v>46</v>
      </c>
      <c r="G1142" s="466" t="s">
        <v>47</v>
      </c>
      <c r="H1142" s="466" t="s">
        <v>48</v>
      </c>
      <c r="I1142" s="466" t="s">
        <v>49</v>
      </c>
      <c r="J1142" s="466" t="s">
        <v>50</v>
      </c>
      <c r="K1142" s="364"/>
    </row>
    <row r="1143" spans="1:11" s="70" customFormat="1" ht="26.25" customHeight="1">
      <c r="A1143" s="38">
        <f>+A1134+1</f>
        <v>12</v>
      </c>
      <c r="B1143" s="38">
        <v>3697102</v>
      </c>
      <c r="C1143" s="418" t="s">
        <v>1665</v>
      </c>
      <c r="D1143" s="40" t="s">
        <v>327</v>
      </c>
      <c r="E1143" s="40">
        <v>0</v>
      </c>
      <c r="F1143" s="40">
        <v>127</v>
      </c>
      <c r="G1143" s="40">
        <v>127</v>
      </c>
      <c r="H1143" s="40">
        <v>46181704</v>
      </c>
      <c r="I1143" s="464">
        <v>53103101</v>
      </c>
      <c r="J1143" s="39">
        <v>220660</v>
      </c>
      <c r="K1143" s="364"/>
    </row>
    <row r="1144" spans="1:11" s="66" customFormat="1" ht="27" customHeight="1">
      <c r="A1144" s="699" t="s">
        <v>24</v>
      </c>
      <c r="B1144" s="699"/>
      <c r="C1144" s="699"/>
      <c r="D1144" s="699"/>
      <c r="E1144" s="699"/>
      <c r="F1144" s="699"/>
      <c r="G1144" s="699"/>
      <c r="H1144" s="699"/>
      <c r="I1144" s="699"/>
      <c r="J1144" s="473">
        <f>+H1141</f>
        <v>19000000</v>
      </c>
      <c r="K1144" s="333"/>
    </row>
    <row r="1145" spans="1:11" s="70" customFormat="1" ht="20.25" customHeight="1">
      <c r="A1145" s="235"/>
      <c r="B1145" s="235"/>
      <c r="C1145" s="450"/>
      <c r="D1145" s="451"/>
      <c r="E1145" s="235"/>
      <c r="F1145" s="452"/>
      <c r="G1145" s="235"/>
      <c r="H1145" s="285"/>
      <c r="I1145" s="459"/>
      <c r="J1145" s="460"/>
      <c r="K1145" s="364"/>
    </row>
    <row r="1146" spans="1:11" s="70" customFormat="1" ht="14.25" customHeight="1">
      <c r="A1146" s="727" t="s">
        <v>274</v>
      </c>
      <c r="B1146" s="727"/>
      <c r="C1146" s="727"/>
      <c r="D1146" s="727"/>
      <c r="E1146" s="727"/>
      <c r="F1146" s="727"/>
      <c r="G1146" s="727"/>
      <c r="H1146" s="727"/>
      <c r="I1146" s="727"/>
      <c r="J1146" s="727"/>
      <c r="K1146" s="364"/>
    </row>
    <row r="1147" spans="1:11" s="70" customFormat="1" ht="14.25" customHeight="1">
      <c r="A1147" s="727" t="s">
        <v>1666</v>
      </c>
      <c r="B1147" s="727"/>
      <c r="C1147" s="727"/>
      <c r="D1147" s="727"/>
      <c r="E1147" s="727"/>
      <c r="F1147" s="727"/>
      <c r="G1147" s="727"/>
      <c r="H1147" s="727"/>
      <c r="I1147" s="727"/>
      <c r="J1147" s="727"/>
      <c r="K1147" s="364"/>
    </row>
    <row r="1148" spans="1:11" s="70" customFormat="1" ht="14.25" customHeight="1">
      <c r="A1148" s="715" t="s">
        <v>1050</v>
      </c>
      <c r="B1148" s="715"/>
      <c r="C1148" s="715"/>
      <c r="D1148" s="715"/>
      <c r="E1148" s="715"/>
      <c r="F1148" s="715"/>
      <c r="G1148" s="715"/>
      <c r="H1148" s="715"/>
      <c r="I1148" s="715"/>
      <c r="J1148" s="715"/>
      <c r="K1148" s="364"/>
    </row>
    <row r="1149" spans="1:11" s="70" customFormat="1" ht="48" customHeight="1">
      <c r="A1149" s="565" t="s">
        <v>39</v>
      </c>
      <c r="B1149" s="565"/>
      <c r="C1149" s="565"/>
      <c r="D1149" s="565" t="s">
        <v>40</v>
      </c>
      <c r="E1149" s="565"/>
      <c r="F1149" s="565"/>
      <c r="G1149" s="565"/>
      <c r="H1149" s="565" t="s">
        <v>26</v>
      </c>
      <c r="I1149" s="565"/>
      <c r="J1149" s="565"/>
      <c r="K1149" s="364"/>
    </row>
    <row r="1150" spans="1:11" s="70" customFormat="1" ht="20.25" customHeight="1">
      <c r="A1150" s="696" t="s">
        <v>1666</v>
      </c>
      <c r="B1150" s="697"/>
      <c r="C1150" s="698"/>
      <c r="D1150" s="706" t="s">
        <v>274</v>
      </c>
      <c r="E1150" s="707"/>
      <c r="F1150" s="707"/>
      <c r="G1150" s="708"/>
      <c r="H1150" s="709">
        <v>4000000</v>
      </c>
      <c r="I1150" s="710"/>
      <c r="J1150" s="711"/>
      <c r="K1150" s="364"/>
    </row>
    <row r="1151" spans="1:11" s="70" customFormat="1" ht="41.25" customHeight="1">
      <c r="A1151" s="37" t="s">
        <v>41</v>
      </c>
      <c r="B1151" s="279" t="s">
        <v>42</v>
      </c>
      <c r="C1151" s="279" t="s">
        <v>43</v>
      </c>
      <c r="D1151" s="279" t="s">
        <v>44</v>
      </c>
      <c r="E1151" s="279" t="s">
        <v>45</v>
      </c>
      <c r="F1151" s="279" t="s">
        <v>46</v>
      </c>
      <c r="G1151" s="279" t="s">
        <v>47</v>
      </c>
      <c r="H1151" s="279" t="s">
        <v>48</v>
      </c>
      <c r="I1151" s="279" t="s">
        <v>49</v>
      </c>
      <c r="J1151" s="279" t="s">
        <v>50</v>
      </c>
      <c r="K1151" s="364"/>
    </row>
    <row r="1152" spans="1:11" s="70" customFormat="1" ht="39.75" customHeight="1">
      <c r="A1152" s="463">
        <f>+A1143+1</f>
        <v>13</v>
      </c>
      <c r="B1152" s="283">
        <v>4462999</v>
      </c>
      <c r="C1152" s="418" t="s">
        <v>1667</v>
      </c>
      <c r="D1152" s="283" t="s">
        <v>32</v>
      </c>
      <c r="E1152" s="463">
        <v>0</v>
      </c>
      <c r="F1152" s="463">
        <v>2</v>
      </c>
      <c r="G1152" s="463">
        <v>2</v>
      </c>
      <c r="H1152" s="283">
        <v>43211500</v>
      </c>
      <c r="I1152" s="391"/>
      <c r="J1152" s="391"/>
      <c r="K1152" s="364"/>
    </row>
    <row r="1153" spans="1:11" s="66" customFormat="1" ht="27" customHeight="1">
      <c r="A1153" s="699" t="s">
        <v>24</v>
      </c>
      <c r="B1153" s="699"/>
      <c r="C1153" s="699"/>
      <c r="D1153" s="699"/>
      <c r="E1153" s="699"/>
      <c r="F1153" s="699"/>
      <c r="G1153" s="699"/>
      <c r="H1153" s="699"/>
      <c r="I1153" s="699"/>
      <c r="J1153" s="473">
        <f>+H1150</f>
        <v>4000000</v>
      </c>
      <c r="K1153" s="333"/>
    </row>
    <row r="1154" spans="1:11" s="70" customFormat="1" ht="20.25" customHeight="1">
      <c r="A1154" s="235"/>
      <c r="B1154" s="235"/>
      <c r="C1154" s="467"/>
      <c r="D1154" s="451"/>
      <c r="E1154" s="235"/>
      <c r="F1154" s="452"/>
      <c r="G1154" s="235"/>
      <c r="H1154" s="285"/>
      <c r="I1154" s="395"/>
      <c r="J1154" s="235"/>
      <c r="K1154" s="364"/>
    </row>
    <row r="1155" spans="1:11" s="70" customFormat="1" ht="15.75" customHeight="1">
      <c r="A1155" s="712" t="s">
        <v>1668</v>
      </c>
      <c r="B1155" s="712"/>
      <c r="C1155" s="712"/>
      <c r="D1155" s="712"/>
      <c r="E1155" s="712"/>
      <c r="F1155" s="712"/>
      <c r="G1155" s="712"/>
      <c r="H1155" s="712"/>
      <c r="I1155" s="712"/>
      <c r="J1155" s="712"/>
      <c r="K1155" s="364"/>
    </row>
    <row r="1156" spans="1:11" s="70" customFormat="1" ht="15.75" customHeight="1">
      <c r="A1156" s="713" t="s">
        <v>1662</v>
      </c>
      <c r="B1156" s="713"/>
      <c r="C1156" s="713"/>
      <c r="D1156" s="713"/>
      <c r="E1156" s="713"/>
      <c r="F1156" s="713"/>
      <c r="G1156" s="713"/>
      <c r="H1156" s="713"/>
      <c r="I1156" s="713"/>
      <c r="J1156" s="713"/>
      <c r="K1156" s="364"/>
    </row>
    <row r="1157" spans="1:11" s="70" customFormat="1" ht="15.75" customHeight="1">
      <c r="A1157" s="695" t="s">
        <v>1049</v>
      </c>
      <c r="B1157" s="695"/>
      <c r="C1157" s="695"/>
      <c r="D1157" s="695"/>
      <c r="E1157" s="695"/>
      <c r="F1157" s="695"/>
      <c r="G1157" s="695"/>
      <c r="H1157" s="695"/>
      <c r="I1157" s="695"/>
      <c r="J1157" s="695"/>
      <c r="K1157" s="364"/>
    </row>
    <row r="1158" spans="1:11" s="70" customFormat="1" ht="22.5" customHeight="1">
      <c r="A1158" s="692" t="s">
        <v>39</v>
      </c>
      <c r="B1158" s="693"/>
      <c r="C1158" s="694"/>
      <c r="D1158" s="692" t="s">
        <v>40</v>
      </c>
      <c r="E1158" s="693"/>
      <c r="F1158" s="693"/>
      <c r="G1158" s="694"/>
      <c r="H1158" s="692" t="s">
        <v>26</v>
      </c>
      <c r="I1158" s="693"/>
      <c r="J1158" s="694"/>
      <c r="K1158" s="364"/>
    </row>
    <row r="1159" spans="1:11" s="70" customFormat="1" ht="32.25" customHeight="1">
      <c r="A1159" s="691" t="s">
        <v>1662</v>
      </c>
      <c r="B1159" s="691"/>
      <c r="C1159" s="691"/>
      <c r="D1159" s="692" t="s">
        <v>1663</v>
      </c>
      <c r="E1159" s="693"/>
      <c r="F1159" s="693"/>
      <c r="G1159" s="694"/>
      <c r="H1159" s="703">
        <v>23600000</v>
      </c>
      <c r="I1159" s="704"/>
      <c r="J1159" s="705"/>
      <c r="K1159" s="364"/>
    </row>
    <row r="1160" spans="1:11" s="70" customFormat="1" ht="69" customHeight="1">
      <c r="A1160" s="409" t="s">
        <v>41</v>
      </c>
      <c r="B1160" s="410" t="s">
        <v>42</v>
      </c>
      <c r="C1160" s="410" t="s">
        <v>43</v>
      </c>
      <c r="D1160" s="410" t="s">
        <v>44</v>
      </c>
      <c r="E1160" s="410" t="s">
        <v>45</v>
      </c>
      <c r="F1160" s="410" t="s">
        <v>46</v>
      </c>
      <c r="G1160" s="410" t="s">
        <v>47</v>
      </c>
      <c r="H1160" s="410" t="s">
        <v>48</v>
      </c>
      <c r="I1160" s="410" t="s">
        <v>49</v>
      </c>
      <c r="J1160" s="410" t="s">
        <v>50</v>
      </c>
      <c r="K1160" s="364"/>
    </row>
    <row r="1161" spans="1:11" s="70" customFormat="1" ht="36" customHeight="1">
      <c r="A1161" s="280">
        <f>+A1143+1</f>
        <v>13</v>
      </c>
      <c r="B1161" s="190">
        <v>2732006</v>
      </c>
      <c r="C1161" s="280" t="s">
        <v>1669</v>
      </c>
      <c r="D1161" s="190" t="s">
        <v>32</v>
      </c>
      <c r="E1161" s="190">
        <v>0</v>
      </c>
      <c r="F1161" s="190">
        <v>40</v>
      </c>
      <c r="G1161" s="190">
        <v>40</v>
      </c>
      <c r="H1161" s="190">
        <v>491215</v>
      </c>
      <c r="I1161" s="411">
        <v>234504</v>
      </c>
      <c r="J1161" s="411">
        <f>I1161*F1161</f>
        <v>9380160</v>
      </c>
      <c r="K1161" s="364"/>
    </row>
    <row r="1162" spans="1:11" s="70" customFormat="1" ht="30" customHeight="1">
      <c r="A1162" s="280">
        <f>+A1161+1</f>
        <v>14</v>
      </c>
      <c r="B1162" s="190">
        <v>2825001</v>
      </c>
      <c r="C1162" s="281" t="s">
        <v>1670</v>
      </c>
      <c r="D1162" s="190" t="s">
        <v>32</v>
      </c>
      <c r="E1162" s="190">
        <v>0</v>
      </c>
      <c r="F1162" s="190">
        <v>40</v>
      </c>
      <c r="G1162" s="190">
        <v>40</v>
      </c>
      <c r="H1162" s="190">
        <v>491215</v>
      </c>
      <c r="I1162" s="411">
        <v>389657</v>
      </c>
      <c r="J1162" s="391"/>
      <c r="K1162" s="364"/>
    </row>
    <row r="1163" spans="1:11" s="70" customFormat="1" ht="36" customHeight="1">
      <c r="A1163" s="280">
        <f>+A1162+1</f>
        <v>15</v>
      </c>
      <c r="B1163" s="280">
        <v>28226</v>
      </c>
      <c r="C1163" s="281" t="s">
        <v>1671</v>
      </c>
      <c r="D1163" s="190" t="s">
        <v>327</v>
      </c>
      <c r="E1163" s="190">
        <v>0</v>
      </c>
      <c r="F1163" s="190">
        <v>40</v>
      </c>
      <c r="G1163" s="190">
        <v>40</v>
      </c>
      <c r="H1163" s="190">
        <v>461815</v>
      </c>
      <c r="I1163" s="468">
        <v>53103101</v>
      </c>
      <c r="J1163" s="469"/>
      <c r="K1163" s="364"/>
    </row>
    <row r="1164" spans="1:11" s="66" customFormat="1" ht="27" customHeight="1">
      <c r="A1164" s="699" t="s">
        <v>24</v>
      </c>
      <c r="B1164" s="699"/>
      <c r="C1164" s="699"/>
      <c r="D1164" s="699"/>
      <c r="E1164" s="699"/>
      <c r="F1164" s="699"/>
      <c r="G1164" s="699"/>
      <c r="H1164" s="699"/>
      <c r="I1164" s="699"/>
      <c r="J1164" s="473">
        <f>+H1159</f>
        <v>23600000</v>
      </c>
      <c r="K1164" s="333"/>
    </row>
    <row r="1165" spans="1:11" s="70" customFormat="1" ht="21" customHeight="1">
      <c r="A1165" s="278"/>
      <c r="B1165" s="278"/>
      <c r="C1165" s="278"/>
      <c r="D1165" s="175"/>
      <c r="E1165" s="175"/>
      <c r="F1165" s="175"/>
      <c r="G1165" s="175"/>
      <c r="H1165" s="175"/>
      <c r="I1165" s="470"/>
      <c r="J1165" s="471"/>
      <c r="K1165" s="364"/>
    </row>
    <row r="1166" spans="1:11" s="70" customFormat="1" ht="17.25" customHeight="1">
      <c r="A1166" s="563" t="s">
        <v>296</v>
      </c>
      <c r="B1166" s="563"/>
      <c r="C1166" s="563"/>
      <c r="D1166" s="563"/>
      <c r="E1166" s="563"/>
      <c r="F1166" s="563"/>
      <c r="G1166" s="563"/>
      <c r="H1166" s="563"/>
      <c r="I1166" s="563"/>
      <c r="J1166" s="563"/>
      <c r="K1166" s="364"/>
    </row>
    <row r="1167" spans="1:11" ht="15" customHeight="1">
      <c r="A1167" s="564" t="s">
        <v>1672</v>
      </c>
      <c r="B1167" s="564"/>
      <c r="C1167" s="564"/>
      <c r="D1167" s="564"/>
      <c r="E1167" s="564"/>
      <c r="F1167" s="564"/>
      <c r="G1167" s="564"/>
      <c r="H1167" s="564"/>
      <c r="I1167" s="564"/>
      <c r="J1167" s="564"/>
      <c r="K1167" s="358"/>
    </row>
    <row r="1168" spans="1:11" ht="15" customHeight="1">
      <c r="A1168" s="714" t="s">
        <v>1049</v>
      </c>
      <c r="B1168" s="714"/>
      <c r="C1168" s="714"/>
      <c r="D1168" s="714"/>
      <c r="E1168" s="714"/>
      <c r="F1168" s="714"/>
      <c r="G1168" s="714"/>
      <c r="H1168" s="714"/>
      <c r="I1168" s="714"/>
      <c r="J1168" s="714"/>
      <c r="K1168" s="358"/>
    </row>
    <row r="1169" spans="1:14">
      <c r="A1169" s="692" t="s">
        <v>39</v>
      </c>
      <c r="B1169" s="693"/>
      <c r="C1169" s="694"/>
      <c r="D1169" s="692" t="s">
        <v>40</v>
      </c>
      <c r="E1169" s="693"/>
      <c r="F1169" s="693"/>
      <c r="G1169" s="694"/>
      <c r="H1169" s="692" t="s">
        <v>26</v>
      </c>
      <c r="I1169" s="693"/>
      <c r="J1169" s="694"/>
      <c r="K1169" s="358"/>
    </row>
    <row r="1170" spans="1:14">
      <c r="A1170" s="691" t="s">
        <v>38</v>
      </c>
      <c r="B1170" s="691"/>
      <c r="C1170" s="691"/>
      <c r="D1170" s="692" t="s">
        <v>1673</v>
      </c>
      <c r="E1170" s="693"/>
      <c r="F1170" s="693"/>
      <c r="G1170" s="694"/>
      <c r="H1170" s="703">
        <v>1658000</v>
      </c>
      <c r="I1170" s="704"/>
      <c r="J1170" s="705"/>
      <c r="K1170" s="358"/>
    </row>
    <row r="1171" spans="1:14" ht="40.5">
      <c r="A1171" s="409" t="s">
        <v>41</v>
      </c>
      <c r="B1171" s="410" t="s">
        <v>42</v>
      </c>
      <c r="C1171" s="410" t="s">
        <v>43</v>
      </c>
      <c r="D1171" s="410" t="s">
        <v>44</v>
      </c>
      <c r="E1171" s="410" t="s">
        <v>45</v>
      </c>
      <c r="F1171" s="410" t="s">
        <v>46</v>
      </c>
      <c r="G1171" s="410" t="s">
        <v>47</v>
      </c>
      <c r="H1171" s="410" t="s">
        <v>48</v>
      </c>
      <c r="I1171" s="410" t="s">
        <v>49</v>
      </c>
      <c r="J1171" s="410" t="s">
        <v>50</v>
      </c>
      <c r="K1171" s="358"/>
    </row>
    <row r="1172" spans="1:14" ht="21" customHeight="1">
      <c r="A1172" s="280">
        <f>+A1163+1</f>
        <v>16</v>
      </c>
      <c r="B1172" s="190">
        <v>3815006</v>
      </c>
      <c r="C1172" s="281" t="s">
        <v>1674</v>
      </c>
      <c r="D1172" s="190" t="s">
        <v>902</v>
      </c>
      <c r="E1172" s="190">
        <v>0</v>
      </c>
      <c r="F1172" s="190">
        <v>40</v>
      </c>
      <c r="G1172" s="190">
        <v>40</v>
      </c>
      <c r="H1172" s="190">
        <v>491215</v>
      </c>
      <c r="I1172" s="280"/>
      <c r="J1172" s="411" t="e">
        <f>SUMA</f>
        <v>#NAME?</v>
      </c>
      <c r="K1172" s="358"/>
    </row>
    <row r="1173" spans="1:14" s="66" customFormat="1" ht="27" customHeight="1">
      <c r="A1173" s="699" t="s">
        <v>24</v>
      </c>
      <c r="B1173" s="699"/>
      <c r="C1173" s="699"/>
      <c r="D1173" s="699"/>
      <c r="E1173" s="699"/>
      <c r="F1173" s="699"/>
      <c r="G1173" s="699"/>
      <c r="H1173" s="699"/>
      <c r="I1173" s="699"/>
      <c r="J1173" s="473">
        <f>+H1170</f>
        <v>1658000</v>
      </c>
      <c r="K1173" s="333"/>
    </row>
    <row r="1174" spans="1:14" ht="15.75" thickBot="1">
      <c r="A1174" s="278"/>
      <c r="B1174" s="175"/>
      <c r="C1174" s="278"/>
      <c r="D1174" s="175"/>
      <c r="E1174" s="175"/>
      <c r="F1174" s="175"/>
      <c r="G1174" s="175"/>
      <c r="H1174" s="175"/>
      <c r="I1174" s="278"/>
      <c r="J1174" s="472"/>
      <c r="K1174" s="358"/>
    </row>
    <row r="1175" spans="1:14" ht="22.5" customHeight="1" thickBot="1">
      <c r="A1175" s="809" t="s">
        <v>1676</v>
      </c>
      <c r="B1175" s="810"/>
      <c r="C1175" s="810"/>
      <c r="D1175" s="810"/>
      <c r="E1175" s="810"/>
      <c r="F1175" s="810"/>
      <c r="G1175" s="810"/>
      <c r="H1175" s="810"/>
      <c r="I1175" s="811"/>
      <c r="J1175" s="475">
        <f>+J1009+J1018+J1028+J1040+J1053+J1063+J1072+J1081+J1090+J1097+J1105+J1112+J1128+J1135+J1144+J1153+J1164+J1173</f>
        <v>455613003</v>
      </c>
    </row>
    <row r="1176" spans="1:14" ht="15.75" thickBot="1">
      <c r="A1176" s="209"/>
      <c r="B1176" s="144"/>
      <c r="C1176" s="149"/>
      <c r="D1176" s="144"/>
      <c r="E1176" s="144"/>
      <c r="F1176" s="144"/>
      <c r="G1176" s="144"/>
      <c r="H1176" s="144"/>
      <c r="I1176" s="153"/>
      <c r="J1176" s="153"/>
    </row>
    <row r="1177" spans="1:14" ht="21.75" customHeight="1" thickBot="1">
      <c r="A1177" s="700" t="s">
        <v>1675</v>
      </c>
      <c r="B1177" s="701"/>
      <c r="C1177" s="701"/>
      <c r="D1177" s="701"/>
      <c r="E1177" s="701"/>
      <c r="F1177" s="701"/>
      <c r="G1177" s="701"/>
      <c r="H1177" s="701"/>
      <c r="I1177" s="702"/>
      <c r="J1177" s="474">
        <f>+J403+J954+J997+J1175</f>
        <v>640844149</v>
      </c>
    </row>
    <row r="1178" spans="1:14">
      <c r="A1178" s="209"/>
      <c r="B1178" s="144"/>
      <c r="C1178" s="149"/>
      <c r="D1178" s="144"/>
      <c r="E1178" s="144"/>
      <c r="F1178" s="144"/>
      <c r="G1178" s="144"/>
      <c r="H1178" s="144"/>
      <c r="I1178" s="153"/>
      <c r="J1178" s="153"/>
    </row>
    <row r="1179" spans="1:14" ht="16.5">
      <c r="A1179" s="308" t="s">
        <v>30</v>
      </c>
      <c r="B1179" s="308"/>
      <c r="C1179" s="308"/>
      <c r="D1179" s="338"/>
      <c r="E1179" s="338"/>
      <c r="F1179" s="310"/>
      <c r="G1179" s="310"/>
      <c r="H1179" s="309"/>
      <c r="I1179" s="309"/>
      <c r="J1179" s="339"/>
      <c r="K1179" s="340"/>
      <c r="L1179" s="75"/>
      <c r="M1179" s="75"/>
      <c r="N1179" s="75"/>
    </row>
    <row r="1180" spans="1:14">
      <c r="A1180" s="308" t="s">
        <v>37</v>
      </c>
      <c r="B1180" s="341"/>
      <c r="C1180" s="341"/>
      <c r="D1180" s="342"/>
      <c r="E1180" s="342"/>
      <c r="F1180" s="343"/>
      <c r="G1180" s="343"/>
      <c r="H1180" s="309"/>
      <c r="I1180" s="309"/>
      <c r="J1180" s="307"/>
      <c r="K1180" s="227"/>
    </row>
    <row r="1181" spans="1:14">
      <c r="A1181" s="344"/>
      <c r="B1181" s="344"/>
      <c r="C1181" s="344"/>
      <c r="D1181" s="345"/>
      <c r="E1181" s="345"/>
      <c r="F1181" s="309"/>
      <c r="G1181" s="309"/>
      <c r="H1181" s="309"/>
      <c r="I1181" s="309"/>
      <c r="J1181" s="307"/>
      <c r="K1181" s="227"/>
    </row>
    <row r="1182" spans="1:14" s="218" customFormat="1">
      <c r="A1182" s="346" t="s">
        <v>1011</v>
      </c>
      <c r="B1182" s="347"/>
      <c r="C1182" s="347"/>
      <c r="D1182" s="347"/>
      <c r="E1182" s="347"/>
      <c r="F1182" s="347"/>
      <c r="G1182" s="347"/>
      <c r="H1182" s="347"/>
      <c r="I1182" s="348"/>
      <c r="J1182" s="348"/>
      <c r="K1182" s="348"/>
    </row>
    <row r="1183" spans="1:14" s="218" customFormat="1">
      <c r="A1183" s="349"/>
      <c r="B1183" s="349"/>
      <c r="C1183" s="349"/>
      <c r="D1183" s="349" t="s">
        <v>1012</v>
      </c>
      <c r="E1183" s="349"/>
      <c r="F1183" s="349"/>
      <c r="G1183" s="349"/>
      <c r="H1183" s="349"/>
      <c r="I1183" s="348"/>
      <c r="J1183" s="348"/>
      <c r="K1183" s="348"/>
    </row>
    <row r="1184" spans="1:14" s="218" customFormat="1" ht="15.75" customHeight="1">
      <c r="A1184" s="349"/>
      <c r="B1184" s="349"/>
      <c r="C1184" s="349"/>
      <c r="D1184" s="349"/>
      <c r="E1184" s="349"/>
      <c r="F1184" s="349"/>
      <c r="G1184" s="349"/>
      <c r="H1184" s="350"/>
      <c r="I1184" s="348"/>
      <c r="J1184" s="348"/>
      <c r="K1184" s="348"/>
    </row>
    <row r="1185" spans="1:11" s="218" customFormat="1" ht="15" customHeight="1">
      <c r="A1185" s="845" t="s">
        <v>1013</v>
      </c>
      <c r="B1185" s="845"/>
      <c r="C1185" s="845"/>
      <c r="D1185" s="845"/>
      <c r="E1185" s="845"/>
      <c r="F1185" s="845"/>
      <c r="G1185" s="845"/>
      <c r="H1185" s="845"/>
      <c r="I1185" s="845"/>
      <c r="J1185" s="845"/>
      <c r="K1185" s="347"/>
    </row>
    <row r="1186" spans="1:11" s="218" customFormat="1">
      <c r="A1186" s="850" t="s">
        <v>1014</v>
      </c>
      <c r="B1186" s="850"/>
      <c r="C1186" s="850"/>
      <c r="D1186" s="850"/>
      <c r="E1186" s="850"/>
      <c r="F1186" s="850"/>
      <c r="G1186" s="850"/>
      <c r="H1186" s="850"/>
      <c r="I1186" s="850"/>
      <c r="J1186" s="850"/>
      <c r="K1186" s="351"/>
    </row>
    <row r="1187" spans="1:11" s="353" customFormat="1">
      <c r="A1187" s="349"/>
      <c r="B1187" s="349"/>
      <c r="C1187" s="349"/>
      <c r="D1187" s="349"/>
      <c r="E1187" s="349"/>
      <c r="F1187" s="349"/>
      <c r="G1187" s="349"/>
      <c r="H1187" s="352"/>
      <c r="I1187" s="348"/>
      <c r="J1187" s="348"/>
      <c r="K1187" s="348"/>
    </row>
    <row r="1188" spans="1:11" s="353" customFormat="1" ht="30" customHeight="1">
      <c r="A1188" s="349"/>
      <c r="B1188" s="349"/>
      <c r="C1188" s="349"/>
      <c r="D1188" s="349"/>
      <c r="E1188" s="349"/>
      <c r="F1188" s="349"/>
      <c r="G1188" s="349"/>
      <c r="H1188" s="352"/>
      <c r="I1188" s="348"/>
      <c r="J1188" s="348"/>
      <c r="K1188" s="348"/>
    </row>
    <row r="1189" spans="1:11" s="353" customFormat="1">
      <c r="A1189" s="851" t="s">
        <v>1015</v>
      </c>
      <c r="B1189" s="851"/>
      <c r="C1189" s="354"/>
      <c r="D1189" s="354"/>
      <c r="E1189" s="354"/>
      <c r="F1189" s="354"/>
      <c r="G1189" s="354"/>
      <c r="H1189" s="349"/>
      <c r="I1189" s="348"/>
      <c r="J1189" s="348"/>
      <c r="K1189" s="348"/>
    </row>
    <row r="1190" spans="1:11" s="353" customFormat="1" ht="15.75" customHeight="1">
      <c r="A1190" s="349"/>
      <c r="B1190" s="349"/>
      <c r="C1190" s="349"/>
      <c r="D1190" s="349"/>
      <c r="E1190" s="349"/>
      <c r="F1190" s="349"/>
      <c r="G1190" s="349"/>
      <c r="H1190" s="349"/>
      <c r="I1190" s="348"/>
      <c r="J1190" s="348"/>
      <c r="K1190" s="348"/>
    </row>
    <row r="1191" spans="1:11" s="353" customFormat="1" ht="15.75" customHeight="1">
      <c r="A1191" s="845" t="s">
        <v>1016</v>
      </c>
      <c r="B1191" s="845"/>
      <c r="C1191" s="845"/>
      <c r="D1191" s="845"/>
      <c r="E1191" s="845"/>
      <c r="F1191" s="845"/>
      <c r="G1191" s="845"/>
      <c r="H1191" s="845"/>
      <c r="I1191" s="845"/>
      <c r="J1191" s="845"/>
      <c r="K1191" s="347"/>
    </row>
    <row r="1192" spans="1:11" s="353" customFormat="1" ht="15" customHeight="1">
      <c r="A1192" s="850" t="s">
        <v>1017</v>
      </c>
      <c r="B1192" s="850"/>
      <c r="C1192" s="850"/>
      <c r="D1192" s="850"/>
      <c r="E1192" s="850"/>
      <c r="F1192" s="850"/>
      <c r="G1192" s="850"/>
      <c r="H1192" s="850"/>
      <c r="I1192" s="850"/>
      <c r="J1192" s="850"/>
      <c r="K1192" s="347"/>
    </row>
    <row r="1193" spans="1:11" s="353" customFormat="1">
      <c r="A1193" s="851"/>
      <c r="B1193" s="851"/>
      <c r="C1193" s="354"/>
      <c r="D1193" s="354"/>
      <c r="E1193" s="354"/>
      <c r="F1193" s="354"/>
      <c r="G1193" s="354"/>
      <c r="H1193" s="349"/>
      <c r="I1193" s="348"/>
      <c r="J1193" s="348"/>
      <c r="K1193" s="348"/>
    </row>
    <row r="1194" spans="1:11" s="353" customFormat="1" ht="15.75" customHeight="1">
      <c r="A1194" s="349"/>
      <c r="B1194" s="349"/>
      <c r="C1194" s="349"/>
      <c r="D1194" s="349"/>
      <c r="E1194" s="349"/>
      <c r="F1194" s="349"/>
      <c r="G1194" s="349"/>
      <c r="H1194" s="349"/>
      <c r="I1194" s="348"/>
      <c r="J1194" s="348"/>
      <c r="K1194" s="348"/>
    </row>
    <row r="1195" spans="1:11" s="353" customFormat="1" ht="15.75" customHeight="1">
      <c r="A1195" s="355" t="s">
        <v>1018</v>
      </c>
      <c r="B1195" s="356"/>
      <c r="C1195" s="64"/>
      <c r="D1195" s="64"/>
      <c r="E1195" s="64"/>
      <c r="F1195" s="64"/>
      <c r="G1195" s="64"/>
      <c r="H1195" s="64"/>
      <c r="I1195" s="64"/>
      <c r="J1195" s="64"/>
      <c r="K1195" s="64"/>
    </row>
    <row r="1196" spans="1:11" s="353" customFormat="1" ht="15" customHeight="1">
      <c r="A1196" s="355" t="s">
        <v>1019</v>
      </c>
      <c r="B1196" s="356"/>
      <c r="C1196" s="64"/>
      <c r="D1196" s="64"/>
      <c r="E1196" s="64"/>
      <c r="F1196" s="64"/>
      <c r="G1196" s="64"/>
      <c r="H1196" s="64"/>
      <c r="I1196" s="64"/>
      <c r="J1196" s="64"/>
      <c r="K1196" s="64"/>
    </row>
  </sheetData>
  <mergeCells count="761">
    <mergeCell ref="A1004:C1004"/>
    <mergeCell ref="D1004:G1004"/>
    <mergeCell ref="A976:I976"/>
    <mergeCell ref="A986:I986"/>
    <mergeCell ref="A995:I995"/>
    <mergeCell ref="A988:J988"/>
    <mergeCell ref="A989:J989"/>
    <mergeCell ref="A990:J990"/>
    <mergeCell ref="A991:C991"/>
    <mergeCell ref="D991:G991"/>
    <mergeCell ref="H991:J991"/>
    <mergeCell ref="A992:C992"/>
    <mergeCell ref="D992:G992"/>
    <mergeCell ref="H992:J992"/>
    <mergeCell ref="A978:J978"/>
    <mergeCell ref="A979:J979"/>
    <mergeCell ref="A980:J980"/>
    <mergeCell ref="A981:C981"/>
    <mergeCell ref="D981:G981"/>
    <mergeCell ref="H981:J981"/>
    <mergeCell ref="A982:C982"/>
    <mergeCell ref="D982:G982"/>
    <mergeCell ref="H982:J982"/>
    <mergeCell ref="H1004:J1004"/>
    <mergeCell ref="A967:J967"/>
    <mergeCell ref="A968:J968"/>
    <mergeCell ref="A969:J969"/>
    <mergeCell ref="A970:C970"/>
    <mergeCell ref="D970:G970"/>
    <mergeCell ref="H970:J970"/>
    <mergeCell ref="A971:C971"/>
    <mergeCell ref="D971:G971"/>
    <mergeCell ref="H971:J971"/>
    <mergeCell ref="A952:I952"/>
    <mergeCell ref="A138:B138"/>
    <mergeCell ref="C138:D138"/>
    <mergeCell ref="E138:G138"/>
    <mergeCell ref="I138:J138"/>
    <mergeCell ref="A139:B139"/>
    <mergeCell ref="C139:D139"/>
    <mergeCell ref="E139:G139"/>
    <mergeCell ref="I139:J139"/>
    <mergeCell ref="A140:B140"/>
    <mergeCell ref="C140:D140"/>
    <mergeCell ref="E140:G140"/>
    <mergeCell ref="I140:J140"/>
    <mergeCell ref="A945:J945"/>
    <mergeCell ref="A946:J946"/>
    <mergeCell ref="A947:J947"/>
    <mergeCell ref="A948:C948"/>
    <mergeCell ref="D948:G948"/>
    <mergeCell ref="H948:J948"/>
    <mergeCell ref="A949:C949"/>
    <mergeCell ref="D949:G949"/>
    <mergeCell ref="A151:B151"/>
    <mergeCell ref="C151:D151"/>
    <mergeCell ref="E151:G151"/>
    <mergeCell ref="A919:C919"/>
    <mergeCell ref="D919:G919"/>
    <mergeCell ref="H919:J919"/>
    <mergeCell ref="H949:J949"/>
    <mergeCell ref="A933:J933"/>
    <mergeCell ref="A934:J934"/>
    <mergeCell ref="A935:J935"/>
    <mergeCell ref="A936:C936"/>
    <mergeCell ref="D936:G936"/>
    <mergeCell ref="H936:J936"/>
    <mergeCell ref="A937:C937"/>
    <mergeCell ref="D937:G937"/>
    <mergeCell ref="H937:J937"/>
    <mergeCell ref="A931:I931"/>
    <mergeCell ref="A943:I943"/>
    <mergeCell ref="A905:C905"/>
    <mergeCell ref="D905:G905"/>
    <mergeCell ref="H905:J905"/>
    <mergeCell ref="A902:I902"/>
    <mergeCell ref="A915:J915"/>
    <mergeCell ref="A913:I913"/>
    <mergeCell ref="A916:J916"/>
    <mergeCell ref="A917:J917"/>
    <mergeCell ref="A918:C918"/>
    <mergeCell ref="D918:G918"/>
    <mergeCell ref="H918:J918"/>
    <mergeCell ref="A271:J271"/>
    <mergeCell ref="A272:J272"/>
    <mergeCell ref="A281:J281"/>
    <mergeCell ref="A282:J282"/>
    <mergeCell ref="A292:J292"/>
    <mergeCell ref="A293:J293"/>
    <mergeCell ref="A301:J301"/>
    <mergeCell ref="A302:J302"/>
    <mergeCell ref="A323:J323"/>
    <mergeCell ref="A312:C312"/>
    <mergeCell ref="D312:G312"/>
    <mergeCell ref="H312:J312"/>
    <mergeCell ref="A283:C283"/>
    <mergeCell ref="D397:G397"/>
    <mergeCell ref="D411:G411"/>
    <mergeCell ref="H411:J411"/>
    <mergeCell ref="A425:I425"/>
    <mergeCell ref="A290:I290"/>
    <mergeCell ref="A299:I299"/>
    <mergeCell ref="A307:I307"/>
    <mergeCell ref="A321:I321"/>
    <mergeCell ref="A329:I329"/>
    <mergeCell ref="A325:C325"/>
    <mergeCell ref="D325:G325"/>
    <mergeCell ref="H325:J325"/>
    <mergeCell ref="A326:C326"/>
    <mergeCell ref="A309:J309"/>
    <mergeCell ref="A311:C311"/>
    <mergeCell ref="D311:G311"/>
    <mergeCell ref="H311:J311"/>
    <mergeCell ref="A395:J395"/>
    <mergeCell ref="A396:C396"/>
    <mergeCell ref="D396:G396"/>
    <mergeCell ref="H396:J396"/>
    <mergeCell ref="A310:J310"/>
    <mergeCell ref="A354:J354"/>
    <mergeCell ref="A355:J355"/>
    <mergeCell ref="K428:L428"/>
    <mergeCell ref="A429:J429"/>
    <mergeCell ref="A430:C430"/>
    <mergeCell ref="D430:G430"/>
    <mergeCell ref="H430:J430"/>
    <mergeCell ref="A331:J331"/>
    <mergeCell ref="A332:J332"/>
    <mergeCell ref="A333:C333"/>
    <mergeCell ref="D333:G333"/>
    <mergeCell ref="H333:J333"/>
    <mergeCell ref="A334:C334"/>
    <mergeCell ref="D334:G334"/>
    <mergeCell ref="H334:J334"/>
    <mergeCell ref="A340:I340"/>
    <mergeCell ref="A405:J405"/>
    <mergeCell ref="A407:J407"/>
    <mergeCell ref="A408:J408"/>
    <mergeCell ref="A409:J409"/>
    <mergeCell ref="H397:J397"/>
    <mergeCell ref="A397:C397"/>
    <mergeCell ref="A384:C384"/>
    <mergeCell ref="D384:G384"/>
    <mergeCell ref="H384:J384"/>
    <mergeCell ref="A394:J394"/>
    <mergeCell ref="A131:B131"/>
    <mergeCell ref="C131:D131"/>
    <mergeCell ref="E131:G131"/>
    <mergeCell ref="I131:J131"/>
    <mergeCell ref="D283:G283"/>
    <mergeCell ref="H283:J283"/>
    <mergeCell ref="A284:C284"/>
    <mergeCell ref="D284:G284"/>
    <mergeCell ref="H284:J284"/>
    <mergeCell ref="C132:D132"/>
    <mergeCell ref="E132:G132"/>
    <mergeCell ref="I132:J132"/>
    <mergeCell ref="A133:B133"/>
    <mergeCell ref="C133:D133"/>
    <mergeCell ref="E133:G133"/>
    <mergeCell ref="I133:J133"/>
    <mergeCell ref="E136:G136"/>
    <mergeCell ref="I136:J136"/>
    <mergeCell ref="A269:I269"/>
    <mergeCell ref="A279:I279"/>
    <mergeCell ref="A169:J169"/>
    <mergeCell ref="A170:J170"/>
    <mergeCell ref="A230:I230"/>
    <mergeCell ref="D178:G178"/>
    <mergeCell ref="A125:B125"/>
    <mergeCell ref="C125:D125"/>
    <mergeCell ref="E125:G125"/>
    <mergeCell ref="I125:J125"/>
    <mergeCell ref="A126:B126"/>
    <mergeCell ref="C126:D126"/>
    <mergeCell ref="E126:G126"/>
    <mergeCell ref="I126:J126"/>
    <mergeCell ref="A127:B127"/>
    <mergeCell ref="C127:D127"/>
    <mergeCell ref="E127:G127"/>
    <mergeCell ref="I127:J127"/>
    <mergeCell ref="E122:G122"/>
    <mergeCell ref="I122:J122"/>
    <mergeCell ref="A123:B123"/>
    <mergeCell ref="C123:D123"/>
    <mergeCell ref="E123:G123"/>
    <mergeCell ref="I123:J123"/>
    <mergeCell ref="A124:B124"/>
    <mergeCell ref="C124:D124"/>
    <mergeCell ref="E124:G124"/>
    <mergeCell ref="I124:J124"/>
    <mergeCell ref="A117:B117"/>
    <mergeCell ref="C117:D117"/>
    <mergeCell ref="E117:G117"/>
    <mergeCell ref="I117:J117"/>
    <mergeCell ref="A118:B118"/>
    <mergeCell ref="C118:D118"/>
    <mergeCell ref="E118:G118"/>
    <mergeCell ref="I118:J118"/>
    <mergeCell ref="A119:B119"/>
    <mergeCell ref="C119:D119"/>
    <mergeCell ref="E119:G119"/>
    <mergeCell ref="I119:J119"/>
    <mergeCell ref="C120:D120"/>
    <mergeCell ref="E120:G120"/>
    <mergeCell ref="A199:J199"/>
    <mergeCell ref="A200:J200"/>
    <mergeCell ref="A201:J201"/>
    <mergeCell ref="A202:J202"/>
    <mergeCell ref="A203:C203"/>
    <mergeCell ref="D203:G203"/>
    <mergeCell ref="H203:J203"/>
    <mergeCell ref="H189:J189"/>
    <mergeCell ref="H188:J188"/>
    <mergeCell ref="D188:G188"/>
    <mergeCell ref="D189:G189"/>
    <mergeCell ref="A193:C193"/>
    <mergeCell ref="D193:G193"/>
    <mergeCell ref="H193:J193"/>
    <mergeCell ref="A194:C194"/>
    <mergeCell ref="D194:G194"/>
    <mergeCell ref="H194:J194"/>
    <mergeCell ref="A197:I197"/>
    <mergeCell ref="A128:B128"/>
    <mergeCell ref="I128:J128"/>
    <mergeCell ref="A171:C171"/>
    <mergeCell ref="D171:G171"/>
    <mergeCell ref="A51:J51"/>
    <mergeCell ref="B62:J62"/>
    <mergeCell ref="B63:J63"/>
    <mergeCell ref="A1072:I1072"/>
    <mergeCell ref="A1185:J1185"/>
    <mergeCell ref="A1186:J1186"/>
    <mergeCell ref="A1189:B1189"/>
    <mergeCell ref="A1053:I1053"/>
    <mergeCell ref="A1030:J1030"/>
    <mergeCell ref="A1031:J1031"/>
    <mergeCell ref="A1032:J1032"/>
    <mergeCell ref="A1033:C1033"/>
    <mergeCell ref="D1033:G1033"/>
    <mergeCell ref="H1033:J1033"/>
    <mergeCell ref="A1034:C1034"/>
    <mergeCell ref="D1034:G1034"/>
    <mergeCell ref="H1034:J1034"/>
    <mergeCell ref="A1040:I1040"/>
    <mergeCell ref="D179:G179"/>
    <mergeCell ref="H179:J179"/>
    <mergeCell ref="A182:I182"/>
    <mergeCell ref="A114:B114"/>
    <mergeCell ref="A209:J209"/>
    <mergeCell ref="A120:B120"/>
    <mergeCell ref="A1192:J1192"/>
    <mergeCell ref="A1193:B1193"/>
    <mergeCell ref="A32:J32"/>
    <mergeCell ref="A33:J33"/>
    <mergeCell ref="A34:J34"/>
    <mergeCell ref="A35:J35"/>
    <mergeCell ref="A36:J36"/>
    <mergeCell ref="A37:J37"/>
    <mergeCell ref="A38:J38"/>
    <mergeCell ref="A39:J39"/>
    <mergeCell ref="A40:J40"/>
    <mergeCell ref="A41:J41"/>
    <mergeCell ref="A42:J42"/>
    <mergeCell ref="A43:J43"/>
    <mergeCell ref="A44:J44"/>
    <mergeCell ref="A45:J45"/>
    <mergeCell ref="A46:J46"/>
    <mergeCell ref="A47:J47"/>
    <mergeCell ref="A48:J48"/>
    <mergeCell ref="A1020:J1020"/>
    <mergeCell ref="A1021:J1021"/>
    <mergeCell ref="A1022:J1022"/>
    <mergeCell ref="A1028:I1028"/>
    <mergeCell ref="A49:J49"/>
    <mergeCell ref="C121:D121"/>
    <mergeCell ref="E121:G121"/>
    <mergeCell ref="I121:J121"/>
    <mergeCell ref="A122:B122"/>
    <mergeCell ref="C122:D122"/>
    <mergeCell ref="A232:J232"/>
    <mergeCell ref="A248:J248"/>
    <mergeCell ref="A249:C249"/>
    <mergeCell ref="A1191:J1191"/>
    <mergeCell ref="A204:C204"/>
    <mergeCell ref="D204:G204"/>
    <mergeCell ref="H204:J204"/>
    <mergeCell ref="A207:I207"/>
    <mergeCell ref="H171:J171"/>
    <mergeCell ref="A172:C172"/>
    <mergeCell ref="D172:G172"/>
    <mergeCell ref="H172:J172"/>
    <mergeCell ref="A177:J177"/>
    <mergeCell ref="A178:C178"/>
    <mergeCell ref="A210:J210"/>
    <mergeCell ref="A211:J211"/>
    <mergeCell ref="A212:C212"/>
    <mergeCell ref="D212:G212"/>
    <mergeCell ref="H212:J212"/>
    <mergeCell ref="A1005:C1005"/>
    <mergeCell ref="D1005:G1005"/>
    <mergeCell ref="H1005:J1005"/>
    <mergeCell ref="A1011:J1011"/>
    <mergeCell ref="A1012:J1012"/>
    <mergeCell ref="C114:D114"/>
    <mergeCell ref="E114:G114"/>
    <mergeCell ref="I114:J114"/>
    <mergeCell ref="A391:I391"/>
    <mergeCell ref="A401:I401"/>
    <mergeCell ref="A167:J167"/>
    <mergeCell ref="A115:B115"/>
    <mergeCell ref="C115:D115"/>
    <mergeCell ref="E115:G115"/>
    <mergeCell ref="I115:J115"/>
    <mergeCell ref="A116:B116"/>
    <mergeCell ref="C116:D116"/>
    <mergeCell ref="E116:G116"/>
    <mergeCell ref="I116:J116"/>
    <mergeCell ref="I120:J120"/>
    <mergeCell ref="A121:B121"/>
    <mergeCell ref="A1001:J1001"/>
    <mergeCell ref="A1002:J1002"/>
    <mergeCell ref="A1003:J1003"/>
    <mergeCell ref="A1024:C1024"/>
    <mergeCell ref="D1024:G1024"/>
    <mergeCell ref="H1024:J1024"/>
    <mergeCell ref="A1065:J1065"/>
    <mergeCell ref="A1063:I1063"/>
    <mergeCell ref="A1014:C1014"/>
    <mergeCell ref="D1014:G1014"/>
    <mergeCell ref="H1014:J1014"/>
    <mergeCell ref="A1015:C1015"/>
    <mergeCell ref="D1015:G1015"/>
    <mergeCell ref="H1015:J1015"/>
    <mergeCell ref="A1018:I1018"/>
    <mergeCell ref="A1013:J1013"/>
    <mergeCell ref="A1010:J1010"/>
    <mergeCell ref="A1066:J1066"/>
    <mergeCell ref="A1055:J1055"/>
    <mergeCell ref="A1068:C1068"/>
    <mergeCell ref="D1068:G1068"/>
    <mergeCell ref="H1068:J1068"/>
    <mergeCell ref="A1069:C1069"/>
    <mergeCell ref="D1069:G1069"/>
    <mergeCell ref="H1069:J1069"/>
    <mergeCell ref="A1046:C1046"/>
    <mergeCell ref="D1046:G1046"/>
    <mergeCell ref="H1046:J1046"/>
    <mergeCell ref="A1056:J1056"/>
    <mergeCell ref="A1057:J1057"/>
    <mergeCell ref="A1058:C1058"/>
    <mergeCell ref="D1058:G1058"/>
    <mergeCell ref="H1058:J1058"/>
    <mergeCell ref="A1059:C1059"/>
    <mergeCell ref="D1059:G1059"/>
    <mergeCell ref="H1059:J1059"/>
    <mergeCell ref="A1023:C1023"/>
    <mergeCell ref="D1023:G1023"/>
    <mergeCell ref="H1023:J1023"/>
    <mergeCell ref="A227:C227"/>
    <mergeCell ref="D227:G227"/>
    <mergeCell ref="H227:J227"/>
    <mergeCell ref="A236:C236"/>
    <mergeCell ref="D236:G236"/>
    <mergeCell ref="H236:J236"/>
    <mergeCell ref="A241:J241"/>
    <mergeCell ref="A243:C243"/>
    <mergeCell ref="D243:G243"/>
    <mergeCell ref="H243:J243"/>
    <mergeCell ref="A233:J233"/>
    <mergeCell ref="A244:C244"/>
    <mergeCell ref="D244:G244"/>
    <mergeCell ref="H244:J244"/>
    <mergeCell ref="A247:J247"/>
    <mergeCell ref="A237:C237"/>
    <mergeCell ref="D237:G237"/>
    <mergeCell ref="H237:J237"/>
    <mergeCell ref="A242:J242"/>
    <mergeCell ref="A234:J234"/>
    <mergeCell ref="A235:J235"/>
    <mergeCell ref="A997:I997"/>
    <mergeCell ref="A999:J999"/>
    <mergeCell ref="A956:J956"/>
    <mergeCell ref="A958:J958"/>
    <mergeCell ref="A959:J959"/>
    <mergeCell ref="A960:J960"/>
    <mergeCell ref="A965:I965"/>
    <mergeCell ref="D249:G249"/>
    <mergeCell ref="H249:J249"/>
    <mergeCell ref="A250:C250"/>
    <mergeCell ref="D250:G250"/>
    <mergeCell ref="H250:J250"/>
    <mergeCell ref="A257:I257"/>
    <mergeCell ref="A263:J263"/>
    <mergeCell ref="A264:J264"/>
    <mergeCell ref="A259:J259"/>
    <mergeCell ref="A260:J260"/>
    <mergeCell ref="A261:J261"/>
    <mergeCell ref="A273:C273"/>
    <mergeCell ref="D273:G273"/>
    <mergeCell ref="H273:J273"/>
    <mergeCell ref="A274:C274"/>
    <mergeCell ref="D274:G274"/>
    <mergeCell ref="H274:J274"/>
    <mergeCell ref="A954:I954"/>
    <mergeCell ref="A403:I403"/>
    <mergeCell ref="A410:C410"/>
    <mergeCell ref="D410:G410"/>
    <mergeCell ref="H410:J410"/>
    <mergeCell ref="A411:C411"/>
    <mergeCell ref="A427:J427"/>
    <mergeCell ref="A428:J428"/>
    <mergeCell ref="A884:J884"/>
    <mergeCell ref="A885:J885"/>
    <mergeCell ref="A886:J886"/>
    <mergeCell ref="A431:C431"/>
    <mergeCell ref="D431:G431"/>
    <mergeCell ref="H431:J431"/>
    <mergeCell ref="A887:C887"/>
    <mergeCell ref="D887:G887"/>
    <mergeCell ref="H887:J887"/>
    <mergeCell ref="A882:I882"/>
    <mergeCell ref="A888:C888"/>
    <mergeCell ref="D888:G888"/>
    <mergeCell ref="H888:J888"/>
    <mergeCell ref="A904:C904"/>
    <mergeCell ref="D904:G904"/>
    <mergeCell ref="H904:J904"/>
    <mergeCell ref="C130:D130"/>
    <mergeCell ref="E130:G130"/>
    <mergeCell ref="C137:D137"/>
    <mergeCell ref="E137:G137"/>
    <mergeCell ref="I145:J145"/>
    <mergeCell ref="A147:B147"/>
    <mergeCell ref="C147:D147"/>
    <mergeCell ref="E147:G147"/>
    <mergeCell ref="I147:J147"/>
    <mergeCell ref="A146:B146"/>
    <mergeCell ref="C146:D146"/>
    <mergeCell ref="E146:G146"/>
    <mergeCell ref="I146:J146"/>
    <mergeCell ref="A132:B132"/>
    <mergeCell ref="A134:B134"/>
    <mergeCell ref="C134:D134"/>
    <mergeCell ref="E134:G134"/>
    <mergeCell ref="I134:J134"/>
    <mergeCell ref="A135:B135"/>
    <mergeCell ref="C135:D135"/>
    <mergeCell ref="E135:G135"/>
    <mergeCell ref="I135:J135"/>
    <mergeCell ref="A136:B136"/>
    <mergeCell ref="C136:D136"/>
    <mergeCell ref="A184:J184"/>
    <mergeCell ref="A185:J185"/>
    <mergeCell ref="A188:C188"/>
    <mergeCell ref="A189:C189"/>
    <mergeCell ref="A192:J192"/>
    <mergeCell ref="I137:J137"/>
    <mergeCell ref="A161:I161"/>
    <mergeCell ref="A163:J163"/>
    <mergeCell ref="A164:J164"/>
    <mergeCell ref="C162:E162"/>
    <mergeCell ref="F162:I162"/>
    <mergeCell ref="E154:G154"/>
    <mergeCell ref="I154:J154"/>
    <mergeCell ref="A155:B155"/>
    <mergeCell ref="C155:D155"/>
    <mergeCell ref="E155:G155"/>
    <mergeCell ref="I155:J155"/>
    <mergeCell ref="A150:B150"/>
    <mergeCell ref="C150:D150"/>
    <mergeCell ref="E150:G150"/>
    <mergeCell ref="I150:J150"/>
    <mergeCell ref="A153:B153"/>
    <mergeCell ref="C153:D153"/>
    <mergeCell ref="E153:G153"/>
    <mergeCell ref="A213:C213"/>
    <mergeCell ref="D213:G213"/>
    <mergeCell ref="H213:J213"/>
    <mergeCell ref="A218:J218"/>
    <mergeCell ref="A216:I216"/>
    <mergeCell ref="A219:J219"/>
    <mergeCell ref="A220:J220"/>
    <mergeCell ref="A221:C221"/>
    <mergeCell ref="D221:G221"/>
    <mergeCell ref="H221:J221"/>
    <mergeCell ref="A356:J356"/>
    <mergeCell ref="A357:J357"/>
    <mergeCell ref="A294:C294"/>
    <mergeCell ref="D294:G294"/>
    <mergeCell ref="H294:J294"/>
    <mergeCell ref="A295:C295"/>
    <mergeCell ref="D295:G295"/>
    <mergeCell ref="H295:J295"/>
    <mergeCell ref="A303:C303"/>
    <mergeCell ref="D303:G303"/>
    <mergeCell ref="H303:J303"/>
    <mergeCell ref="D326:G326"/>
    <mergeCell ref="H326:J326"/>
    <mergeCell ref="A324:J324"/>
    <mergeCell ref="A304:C304"/>
    <mergeCell ref="D304:G304"/>
    <mergeCell ref="H304:J304"/>
    <mergeCell ref="A1175:I1175"/>
    <mergeCell ref="A1067:J1067"/>
    <mergeCell ref="A1042:J1042"/>
    <mergeCell ref="A1043:J1043"/>
    <mergeCell ref="A1044:J1044"/>
    <mergeCell ref="A1045:C1045"/>
    <mergeCell ref="D1045:G1045"/>
    <mergeCell ref="H1045:J1045"/>
    <mergeCell ref="A962:C962"/>
    <mergeCell ref="D962:G962"/>
    <mergeCell ref="H962:J962"/>
    <mergeCell ref="A1075:J1075"/>
    <mergeCell ref="A1074:J1074"/>
    <mergeCell ref="A1076:J1076"/>
    <mergeCell ref="A1077:C1077"/>
    <mergeCell ref="D1077:G1077"/>
    <mergeCell ref="H1077:J1077"/>
    <mergeCell ref="A1078:C1078"/>
    <mergeCell ref="D1078:G1078"/>
    <mergeCell ref="H1078:J1078"/>
    <mergeCell ref="A1083:J1083"/>
    <mergeCell ref="A1084:J1084"/>
    <mergeCell ref="A1094:D1094"/>
    <mergeCell ref="E1094:F1094"/>
    <mergeCell ref="A1:J1"/>
    <mergeCell ref="A2:J2"/>
    <mergeCell ref="A3:H3"/>
    <mergeCell ref="A6:J6"/>
    <mergeCell ref="A7:J7"/>
    <mergeCell ref="A129:B129"/>
    <mergeCell ref="C129:D129"/>
    <mergeCell ref="E129:G129"/>
    <mergeCell ref="I129:J129"/>
    <mergeCell ref="C128:D128"/>
    <mergeCell ref="E128:G128"/>
    <mergeCell ref="A104:G104"/>
    <mergeCell ref="A105:G105"/>
    <mergeCell ref="A106:G106"/>
    <mergeCell ref="A107:G107"/>
    <mergeCell ref="A108:G108"/>
    <mergeCell ref="A109:G109"/>
    <mergeCell ref="A111:J111"/>
    <mergeCell ref="A112:J112"/>
    <mergeCell ref="A113:B113"/>
    <mergeCell ref="C113:D113"/>
    <mergeCell ref="E113:G113"/>
    <mergeCell ref="I113:J113"/>
    <mergeCell ref="A96:H96"/>
    <mergeCell ref="A98:F98"/>
    <mergeCell ref="G98:I98"/>
    <mergeCell ref="A13:J13"/>
    <mergeCell ref="A15:J15"/>
    <mergeCell ref="A17:J17"/>
    <mergeCell ref="A19:H19"/>
    <mergeCell ref="A21:J21"/>
    <mergeCell ref="A23:H23"/>
    <mergeCell ref="A25:H25"/>
    <mergeCell ref="A27:J27"/>
    <mergeCell ref="A29:H29"/>
    <mergeCell ref="A30:J30"/>
    <mergeCell ref="A52:J52"/>
    <mergeCell ref="A53:J53"/>
    <mergeCell ref="A55:H55"/>
    <mergeCell ref="A57:J57"/>
    <mergeCell ref="A59:H59"/>
    <mergeCell ref="B61:J61"/>
    <mergeCell ref="B64:J64"/>
    <mergeCell ref="A92:H92"/>
    <mergeCell ref="A94:J94"/>
    <mergeCell ref="A70:J72"/>
    <mergeCell ref="A31:J31"/>
    <mergeCell ref="A50:J50"/>
    <mergeCell ref="A99:F99"/>
    <mergeCell ref="G99:I99"/>
    <mergeCell ref="A100:F100"/>
    <mergeCell ref="G100:I100"/>
    <mergeCell ref="A102:G102"/>
    <mergeCell ref="A130:B130"/>
    <mergeCell ref="A137:B137"/>
    <mergeCell ref="I130:J130"/>
    <mergeCell ref="A159:G159"/>
    <mergeCell ref="I159:J159"/>
    <mergeCell ref="C142:D142"/>
    <mergeCell ref="E142:G142"/>
    <mergeCell ref="I142:J142"/>
    <mergeCell ref="A148:B148"/>
    <mergeCell ref="C148:D148"/>
    <mergeCell ref="E148:G148"/>
    <mergeCell ref="I148:J148"/>
    <mergeCell ref="A149:B149"/>
    <mergeCell ref="C149:D149"/>
    <mergeCell ref="E149:G149"/>
    <mergeCell ref="I149:J149"/>
    <mergeCell ref="A152:B152"/>
    <mergeCell ref="C152:D152"/>
    <mergeCell ref="E152:G152"/>
    <mergeCell ref="A103:G103"/>
    <mergeCell ref="A393:J393"/>
    <mergeCell ref="A342:J342"/>
    <mergeCell ref="A145:B145"/>
    <mergeCell ref="C145:D145"/>
    <mergeCell ref="E145:G145"/>
    <mergeCell ref="A144:B144"/>
    <mergeCell ref="C144:D144"/>
    <mergeCell ref="E144:G144"/>
    <mergeCell ref="I144:J144"/>
    <mergeCell ref="A143:B143"/>
    <mergeCell ref="C143:D143"/>
    <mergeCell ref="E143:G143"/>
    <mergeCell ref="I143:J143"/>
    <mergeCell ref="A141:B141"/>
    <mergeCell ref="C141:D141"/>
    <mergeCell ref="E141:G141"/>
    <mergeCell ref="I141:J141"/>
    <mergeCell ref="A142:B142"/>
    <mergeCell ref="I152:J152"/>
    <mergeCell ref="I151:J151"/>
    <mergeCell ref="I153:J153"/>
    <mergeCell ref="A154:B154"/>
    <mergeCell ref="C154:D154"/>
    <mergeCell ref="A187:J187"/>
    <mergeCell ref="A186:J186"/>
    <mergeCell ref="A168:J168"/>
    <mergeCell ref="H178:J178"/>
    <mergeCell ref="A179:C179"/>
    <mergeCell ref="A343:J343"/>
    <mergeCell ref="A344:J344"/>
    <mergeCell ref="A383:C383"/>
    <mergeCell ref="D383:G383"/>
    <mergeCell ref="H383:J383"/>
    <mergeCell ref="A222:C222"/>
    <mergeCell ref="D222:G222"/>
    <mergeCell ref="H222:J222"/>
    <mergeCell ref="A226:C226"/>
    <mergeCell ref="D226:G226"/>
    <mergeCell ref="H226:J226"/>
    <mergeCell ref="A265:C265"/>
    <mergeCell ref="D265:G265"/>
    <mergeCell ref="A358:J358"/>
    <mergeCell ref="A359:J359"/>
    <mergeCell ref="H265:J265"/>
    <mergeCell ref="A266:C266"/>
    <mergeCell ref="D266:G266"/>
    <mergeCell ref="H266:J266"/>
    <mergeCell ref="A156:B156"/>
    <mergeCell ref="C156:D156"/>
    <mergeCell ref="E156:G156"/>
    <mergeCell ref="I156:J156"/>
    <mergeCell ref="A157:B157"/>
    <mergeCell ref="C157:D157"/>
    <mergeCell ref="E157:G157"/>
    <mergeCell ref="I157:J157"/>
    <mergeCell ref="A158:B158"/>
    <mergeCell ref="C158:D158"/>
    <mergeCell ref="E158:G158"/>
    <mergeCell ref="I158:J158"/>
    <mergeCell ref="A1099:J1099"/>
    <mergeCell ref="A1100:J1100"/>
    <mergeCell ref="A1101:D1101"/>
    <mergeCell ref="E1101:F1101"/>
    <mergeCell ref="G1101:J1101"/>
    <mergeCell ref="A1102:D1102"/>
    <mergeCell ref="E1102:F1102"/>
    <mergeCell ref="G1102:J1102"/>
    <mergeCell ref="A1105:I1105"/>
    <mergeCell ref="A1085:J1085"/>
    <mergeCell ref="A1086:D1086"/>
    <mergeCell ref="E1086:F1086"/>
    <mergeCell ref="G1086:J1086"/>
    <mergeCell ref="A1087:D1087"/>
    <mergeCell ref="E1087:F1087"/>
    <mergeCell ref="G1087:J1087"/>
    <mergeCell ref="A1092:J1092"/>
    <mergeCell ref="A1093:D1093"/>
    <mergeCell ref="E1093:F1093"/>
    <mergeCell ref="G1093:J1093"/>
    <mergeCell ref="D1119:G1119"/>
    <mergeCell ref="H1119:J1119"/>
    <mergeCell ref="A1129:J1129"/>
    <mergeCell ref="A1130:J1130"/>
    <mergeCell ref="A1131:C1131"/>
    <mergeCell ref="D1131:G1131"/>
    <mergeCell ref="H1131:J1131"/>
    <mergeCell ref="A1107:J1107"/>
    <mergeCell ref="A1108:C1108"/>
    <mergeCell ref="D1108:G1108"/>
    <mergeCell ref="H1108:J1108"/>
    <mergeCell ref="A1169:C1169"/>
    <mergeCell ref="D1169:G1169"/>
    <mergeCell ref="A1137:J1137"/>
    <mergeCell ref="A1138:J1138"/>
    <mergeCell ref="A1139:J1139"/>
    <mergeCell ref="A1081:I1081"/>
    <mergeCell ref="A1090:I1090"/>
    <mergeCell ref="A1097:I1097"/>
    <mergeCell ref="A1112:I1112"/>
    <mergeCell ref="A1128:I1128"/>
    <mergeCell ref="A1135:I1135"/>
    <mergeCell ref="A1136:J1136"/>
    <mergeCell ref="A1144:I1144"/>
    <mergeCell ref="A1153:I1153"/>
    <mergeCell ref="A1164:I1164"/>
    <mergeCell ref="A1158:C1158"/>
    <mergeCell ref="D1158:G1158"/>
    <mergeCell ref="H1169:J1169"/>
    <mergeCell ref="A1132:C1132"/>
    <mergeCell ref="D1132:G1132"/>
    <mergeCell ref="H1132:J1132"/>
    <mergeCell ref="A1146:J1146"/>
    <mergeCell ref="A1147:J1147"/>
    <mergeCell ref="H1140:J1140"/>
    <mergeCell ref="A1148:J1148"/>
    <mergeCell ref="A345:J345"/>
    <mergeCell ref="A346:J346"/>
    <mergeCell ref="A347:J347"/>
    <mergeCell ref="A348:J348"/>
    <mergeCell ref="A349:J349"/>
    <mergeCell ref="A350:J350"/>
    <mergeCell ref="A351:J351"/>
    <mergeCell ref="A352:J352"/>
    <mergeCell ref="A353:J353"/>
    <mergeCell ref="G1094:J1094"/>
    <mergeCell ref="A1141:C1141"/>
    <mergeCell ref="D1141:G1141"/>
    <mergeCell ref="H1141:J1141"/>
    <mergeCell ref="A1109:C1109"/>
    <mergeCell ref="D1109:G1109"/>
    <mergeCell ref="H1109:J1109"/>
    <mergeCell ref="A1115:J1115"/>
    <mergeCell ref="A1116:J1116"/>
    <mergeCell ref="A1117:J1117"/>
    <mergeCell ref="A1118:C1118"/>
    <mergeCell ref="D1118:G1118"/>
    <mergeCell ref="H1118:J1118"/>
    <mergeCell ref="A1119:C1119"/>
    <mergeCell ref="A1170:C1170"/>
    <mergeCell ref="D1170:G1170"/>
    <mergeCell ref="A1157:J1157"/>
    <mergeCell ref="A1140:C1140"/>
    <mergeCell ref="D1140:G1140"/>
    <mergeCell ref="A1173:I1173"/>
    <mergeCell ref="A1009:I1009"/>
    <mergeCell ref="A1177:I1177"/>
    <mergeCell ref="H1170:J1170"/>
    <mergeCell ref="H1158:J1158"/>
    <mergeCell ref="A1159:C1159"/>
    <mergeCell ref="D1159:G1159"/>
    <mergeCell ref="H1159:J1159"/>
    <mergeCell ref="A1166:J1166"/>
    <mergeCell ref="A1167:J1167"/>
    <mergeCell ref="A1149:C1149"/>
    <mergeCell ref="D1149:G1149"/>
    <mergeCell ref="H1149:J1149"/>
    <mergeCell ref="A1150:C1150"/>
    <mergeCell ref="D1150:G1150"/>
    <mergeCell ref="H1150:J1150"/>
    <mergeCell ref="A1155:J1155"/>
    <mergeCell ref="A1156:J1156"/>
    <mergeCell ref="A1168:J1168"/>
  </mergeCells>
  <printOptions horizontalCentered="1"/>
  <pageMargins left="0.55118110236220474" right="0.27559055118110237" top="0.82677165354330717" bottom="0.6692913385826772" header="0.55118110236220474" footer="0.31496062992125984"/>
  <pageSetup scale="47" fitToHeight="0" orientation="portrait" r:id="rId1"/>
  <headerFooter differentFirst="1">
    <oddHeader>&amp;CPLAN DE NECESIDADES No. ______________________    QUE EMITE EL COMANDO DE LA PRIMERA DIVISIÓN, PARA LA EJECUCIÓN DE LOS APORTES DEL CONVENIO A SUSCRIBIRSE ENTRE EL MDN - EJÉRCITO NACIONAL Y PROMIGAS S. A. E.S.P., EN LA VIGENCIA 2021.</oddHeader>
    <oddFooter>Página &amp;P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showGridLines="0" tabSelected="1" zoomScale="91" zoomScaleNormal="91" zoomScaleSheetLayoutView="85" zoomScalePageLayoutView="85" workbookViewId="0">
      <selection activeCell="B18" sqref="B18:K19"/>
    </sheetView>
  </sheetViews>
  <sheetFormatPr baseColWidth="10" defaultRowHeight="15"/>
  <cols>
    <col min="1" max="1" width="7" customWidth="1"/>
    <col min="2" max="2" width="16.5703125" customWidth="1"/>
    <col min="3" max="3" width="18.28515625" customWidth="1"/>
    <col min="4" max="4" width="34.7109375" customWidth="1"/>
    <col min="5" max="5" width="20.85546875" customWidth="1"/>
    <col min="6" max="6" width="17.42578125" customWidth="1"/>
    <col min="7" max="7" width="20.140625" customWidth="1"/>
    <col min="8" max="8" width="18.85546875" customWidth="1"/>
    <col min="9" max="9" width="22.85546875" customWidth="1"/>
    <col min="10" max="10" width="20.7109375" customWidth="1"/>
    <col min="11" max="11" width="29.7109375" customWidth="1"/>
    <col min="12" max="12" width="18.140625" customWidth="1"/>
  </cols>
  <sheetData>
    <row r="1" spans="1:12" ht="15.75" thickBot="1"/>
    <row r="2" spans="1:12" ht="14.25" customHeight="1">
      <c r="A2" s="521"/>
      <c r="B2" s="964"/>
      <c r="C2" s="967" t="s">
        <v>1775</v>
      </c>
      <c r="D2" s="968"/>
      <c r="E2" s="971" t="s">
        <v>1733</v>
      </c>
      <c r="F2" s="972"/>
      <c r="G2" s="972"/>
      <c r="H2" s="972"/>
      <c r="I2" s="972"/>
      <c r="J2" s="973"/>
      <c r="K2" s="961" t="s">
        <v>1771</v>
      </c>
      <c r="L2" s="958"/>
    </row>
    <row r="3" spans="1:12" ht="14.25" customHeight="1">
      <c r="A3" s="521"/>
      <c r="B3" s="965"/>
      <c r="C3" s="969"/>
      <c r="D3" s="969"/>
      <c r="E3" s="974"/>
      <c r="F3" s="975"/>
      <c r="G3" s="975"/>
      <c r="H3" s="975"/>
      <c r="I3" s="975"/>
      <c r="J3" s="976"/>
      <c r="K3" s="962" t="s">
        <v>1772</v>
      </c>
      <c r="L3" s="959"/>
    </row>
    <row r="4" spans="1:12" ht="14.25" customHeight="1">
      <c r="A4" s="521"/>
      <c r="B4" s="965"/>
      <c r="C4" s="969"/>
      <c r="D4" s="969"/>
      <c r="E4" s="974"/>
      <c r="F4" s="975"/>
      <c r="G4" s="975"/>
      <c r="H4" s="975"/>
      <c r="I4" s="975"/>
      <c r="J4" s="976"/>
      <c r="K4" s="962" t="s">
        <v>1773</v>
      </c>
      <c r="L4" s="959"/>
    </row>
    <row r="5" spans="1:12" ht="14.25" customHeight="1" thickBot="1">
      <c r="A5" s="521"/>
      <c r="B5" s="966"/>
      <c r="C5" s="970"/>
      <c r="D5" s="970"/>
      <c r="E5" s="977"/>
      <c r="F5" s="978"/>
      <c r="G5" s="978"/>
      <c r="H5" s="978"/>
      <c r="I5" s="978"/>
      <c r="J5" s="979"/>
      <c r="K5" s="963" t="s">
        <v>1774</v>
      </c>
      <c r="L5" s="960"/>
    </row>
    <row r="6" spans="1:12" ht="15.75" thickBot="1">
      <c r="B6" s="889"/>
      <c r="C6" s="889"/>
      <c r="D6" s="889"/>
      <c r="E6" s="889"/>
      <c r="F6" s="889"/>
      <c r="G6" s="889"/>
      <c r="H6" s="889"/>
      <c r="I6" s="889"/>
      <c r="J6" s="889"/>
      <c r="K6" s="889"/>
    </row>
    <row r="7" spans="1:12" ht="15.75">
      <c r="A7" s="533"/>
      <c r="B7" s="894" t="s">
        <v>1707</v>
      </c>
      <c r="C7" s="895"/>
      <c r="D7" s="895"/>
      <c r="E7" s="895"/>
      <c r="F7" s="895"/>
      <c r="G7" s="895"/>
      <c r="H7" s="895"/>
      <c r="I7" s="895"/>
      <c r="J7" s="895"/>
      <c r="K7" s="895"/>
      <c r="L7" s="534"/>
    </row>
    <row r="8" spans="1:12" ht="15.75">
      <c r="A8" s="535"/>
      <c r="B8" s="896"/>
      <c r="C8" s="897"/>
      <c r="D8" s="897"/>
      <c r="E8" s="897"/>
      <c r="F8" s="897"/>
      <c r="G8" s="897"/>
      <c r="H8" s="897"/>
      <c r="I8" s="897"/>
      <c r="J8" s="897"/>
      <c r="K8" s="897"/>
      <c r="L8" s="536"/>
    </row>
    <row r="9" spans="1:12" ht="15.75" customHeight="1">
      <c r="A9" s="535"/>
      <c r="B9" s="890"/>
      <c r="C9" s="891"/>
      <c r="D9" s="891"/>
      <c r="E9" s="891"/>
      <c r="F9" s="891"/>
      <c r="G9" s="891"/>
      <c r="H9" s="891"/>
      <c r="I9" s="891"/>
      <c r="J9" s="512" t="s">
        <v>1704</v>
      </c>
      <c r="K9" s="512"/>
      <c r="L9" s="536"/>
    </row>
    <row r="10" spans="1:12" ht="15.75" customHeight="1">
      <c r="A10" s="535"/>
      <c r="B10" s="890"/>
      <c r="C10" s="891"/>
      <c r="D10" s="891"/>
      <c r="E10" s="891"/>
      <c r="F10" s="891"/>
      <c r="G10" s="891"/>
      <c r="H10" s="891"/>
      <c r="I10" s="891"/>
      <c r="J10" s="513" t="s">
        <v>1705</v>
      </c>
      <c r="K10" s="513"/>
      <c r="L10" s="536"/>
    </row>
    <row r="11" spans="1:12" ht="15.75" customHeight="1">
      <c r="A11" s="535"/>
      <c r="B11" s="890"/>
      <c r="C11" s="891"/>
      <c r="D11" s="891"/>
      <c r="E11" s="891"/>
      <c r="F11" s="891"/>
      <c r="G11" s="891"/>
      <c r="H11" s="891"/>
      <c r="I11" s="891"/>
      <c r="J11" s="512" t="s">
        <v>1706</v>
      </c>
      <c r="K11" s="512"/>
      <c r="L11" s="536"/>
    </row>
    <row r="12" spans="1:12" ht="15.75">
      <c r="A12" s="535"/>
      <c r="B12" s="890"/>
      <c r="C12" s="891"/>
      <c r="D12" s="891"/>
      <c r="E12" s="891"/>
      <c r="F12" s="891"/>
      <c r="G12" s="891"/>
      <c r="H12" s="891"/>
      <c r="I12" s="891"/>
      <c r="J12" s="514"/>
      <c r="K12" s="514"/>
      <c r="L12" s="536"/>
    </row>
    <row r="13" spans="1:12" ht="60.75" customHeight="1">
      <c r="A13" s="535"/>
      <c r="B13" s="898" t="s">
        <v>1708</v>
      </c>
      <c r="C13" s="899"/>
      <c r="D13" s="899"/>
      <c r="E13" s="899"/>
      <c r="F13" s="899"/>
      <c r="G13" s="899"/>
      <c r="H13" s="899"/>
      <c r="I13" s="899"/>
      <c r="J13" s="899"/>
      <c r="K13" s="899"/>
      <c r="L13" s="900"/>
    </row>
    <row r="14" spans="1:12" ht="15.75" customHeight="1">
      <c r="A14" s="535"/>
      <c r="B14" s="892"/>
      <c r="C14" s="893"/>
      <c r="D14" s="893"/>
      <c r="E14" s="893"/>
      <c r="F14" s="893"/>
      <c r="G14" s="893"/>
      <c r="H14" s="893"/>
      <c r="I14" s="893"/>
      <c r="J14" s="893"/>
      <c r="K14" s="893"/>
      <c r="L14" s="536"/>
    </row>
    <row r="15" spans="1:12" ht="15.75" customHeight="1">
      <c r="A15" s="535"/>
      <c r="B15" s="903" t="s">
        <v>2</v>
      </c>
      <c r="C15" s="904"/>
      <c r="D15" s="904"/>
      <c r="E15" s="904"/>
      <c r="F15" s="904"/>
      <c r="G15" s="904"/>
      <c r="H15" s="904"/>
      <c r="I15" s="904"/>
      <c r="J15" s="904"/>
      <c r="K15" s="904"/>
      <c r="L15" s="536"/>
    </row>
    <row r="16" spans="1:12" ht="10.5" customHeight="1">
      <c r="A16" s="535"/>
      <c r="B16" s="528"/>
      <c r="C16" s="515"/>
      <c r="D16" s="515"/>
      <c r="E16" s="515"/>
      <c r="F16" s="515"/>
      <c r="G16" s="515"/>
      <c r="H16" s="515"/>
      <c r="I16" s="515"/>
      <c r="J16" s="514"/>
      <c r="K16" s="514"/>
      <c r="L16" s="536"/>
    </row>
    <row r="17" spans="1:12" ht="64.5" customHeight="1">
      <c r="A17" s="535"/>
      <c r="B17" s="901" t="s">
        <v>1763</v>
      </c>
      <c r="C17" s="899"/>
      <c r="D17" s="899"/>
      <c r="E17" s="899"/>
      <c r="F17" s="899"/>
      <c r="G17" s="899"/>
      <c r="H17" s="899"/>
      <c r="I17" s="899"/>
      <c r="J17" s="899"/>
      <c r="K17" s="899"/>
      <c r="L17" s="902"/>
    </row>
    <row r="18" spans="1:12" ht="15.75" customHeight="1">
      <c r="A18" s="535"/>
      <c r="B18" s="892"/>
      <c r="C18" s="893"/>
      <c r="D18" s="893"/>
      <c r="E18" s="893"/>
      <c r="F18" s="893"/>
      <c r="G18" s="893"/>
      <c r="H18" s="893"/>
      <c r="I18" s="893"/>
      <c r="J18" s="893"/>
      <c r="K18" s="893"/>
      <c r="L18" s="536"/>
    </row>
    <row r="19" spans="1:12" ht="15.75">
      <c r="A19" s="535"/>
      <c r="B19" s="955" t="s">
        <v>3</v>
      </c>
      <c r="C19" s="956"/>
      <c r="D19" s="956"/>
      <c r="E19" s="956"/>
      <c r="F19" s="956"/>
      <c r="G19" s="956"/>
      <c r="H19" s="956"/>
      <c r="I19" s="956"/>
      <c r="J19" s="514"/>
      <c r="K19" s="514"/>
      <c r="L19" s="536"/>
    </row>
    <row r="20" spans="1:12" ht="10.5" customHeight="1">
      <c r="A20" s="535"/>
      <c r="B20" s="528"/>
      <c r="C20" s="515"/>
      <c r="D20" s="515"/>
      <c r="E20" s="515"/>
      <c r="F20" s="515"/>
      <c r="G20" s="515"/>
      <c r="H20" s="515"/>
      <c r="I20" s="515"/>
      <c r="J20" s="514"/>
      <c r="K20" s="514"/>
      <c r="L20" s="536"/>
    </row>
    <row r="21" spans="1:12" ht="54.75" customHeight="1">
      <c r="A21" s="535"/>
      <c r="B21" s="916" t="s">
        <v>1758</v>
      </c>
      <c r="C21" s="917"/>
      <c r="D21" s="917"/>
      <c r="E21" s="917"/>
      <c r="F21" s="917"/>
      <c r="G21" s="917"/>
      <c r="H21" s="917"/>
      <c r="I21" s="917"/>
      <c r="J21" s="917"/>
      <c r="K21" s="917"/>
      <c r="L21" s="902"/>
    </row>
    <row r="22" spans="1:12" ht="15.75">
      <c r="A22" s="535"/>
      <c r="B22" s="528"/>
      <c r="C22" s="515"/>
      <c r="D22" s="515"/>
      <c r="E22" s="515"/>
      <c r="F22" s="515"/>
      <c r="G22" s="515"/>
      <c r="H22" s="515"/>
      <c r="I22" s="515"/>
      <c r="J22" s="514"/>
      <c r="K22" s="514"/>
      <c r="L22" s="536"/>
    </row>
    <row r="23" spans="1:12" ht="15.75">
      <c r="A23" s="535"/>
      <c r="B23" s="955" t="s">
        <v>4</v>
      </c>
      <c r="C23" s="956"/>
      <c r="D23" s="956"/>
      <c r="E23" s="956"/>
      <c r="F23" s="956"/>
      <c r="G23" s="956"/>
      <c r="H23" s="956"/>
      <c r="I23" s="956"/>
      <c r="J23" s="514"/>
      <c r="K23" s="514"/>
      <c r="L23" s="536"/>
    </row>
    <row r="24" spans="1:12" ht="15.75">
      <c r="A24" s="535"/>
      <c r="B24" s="529"/>
      <c r="C24" s="516"/>
      <c r="D24" s="516"/>
      <c r="E24" s="516"/>
      <c r="F24" s="516"/>
      <c r="G24" s="516"/>
      <c r="H24" s="516"/>
      <c r="I24" s="516"/>
      <c r="J24" s="514"/>
      <c r="K24" s="514"/>
      <c r="L24" s="536"/>
    </row>
    <row r="25" spans="1:12" ht="15.75">
      <c r="A25" s="535"/>
      <c r="B25" s="957" t="s">
        <v>1709</v>
      </c>
      <c r="C25" s="930"/>
      <c r="D25" s="930"/>
      <c r="E25" s="930"/>
      <c r="F25" s="930"/>
      <c r="G25" s="930"/>
      <c r="H25" s="930"/>
      <c r="I25" s="930"/>
      <c r="J25" s="514"/>
      <c r="K25" s="514"/>
      <c r="L25" s="536"/>
    </row>
    <row r="26" spans="1:12" ht="10.5" customHeight="1">
      <c r="A26" s="535"/>
      <c r="B26" s="530"/>
      <c r="C26" s="517"/>
      <c r="D26" s="517"/>
      <c r="E26" s="517"/>
      <c r="F26" s="516"/>
      <c r="G26" s="516"/>
      <c r="H26" s="516"/>
      <c r="I26" s="516"/>
      <c r="J26" s="514"/>
      <c r="K26" s="514"/>
      <c r="L26" s="536"/>
    </row>
    <row r="27" spans="1:12" ht="42" customHeight="1">
      <c r="A27" s="535"/>
      <c r="B27" s="916" t="s">
        <v>1710</v>
      </c>
      <c r="C27" s="917"/>
      <c r="D27" s="917"/>
      <c r="E27" s="917"/>
      <c r="F27" s="917"/>
      <c r="G27" s="917"/>
      <c r="H27" s="917"/>
      <c r="I27" s="917"/>
      <c r="J27" s="917"/>
      <c r="K27" s="917"/>
      <c r="L27" s="536"/>
    </row>
    <row r="28" spans="1:12" s="60" customFormat="1" ht="15.75" customHeight="1">
      <c r="A28" s="537"/>
      <c r="B28" s="939" t="s">
        <v>1752</v>
      </c>
      <c r="C28" s="932"/>
      <c r="D28" s="932"/>
      <c r="E28" s="932"/>
      <c r="F28" s="932"/>
      <c r="G28" s="932"/>
      <c r="H28" s="932"/>
      <c r="I28" s="932"/>
      <c r="J28" s="932"/>
      <c r="K28" s="932"/>
      <c r="L28" s="538"/>
    </row>
    <row r="29" spans="1:12" s="60" customFormat="1" ht="15.75" customHeight="1">
      <c r="A29" s="537"/>
      <c r="B29" s="531"/>
      <c r="C29" s="532"/>
      <c r="D29" s="532"/>
      <c r="E29" s="532"/>
      <c r="F29" s="532"/>
      <c r="G29" s="532"/>
      <c r="H29" s="532"/>
      <c r="I29" s="532"/>
      <c r="J29" s="532"/>
      <c r="K29" s="532"/>
      <c r="L29" s="539"/>
    </row>
    <row r="30" spans="1:12" s="60" customFormat="1" ht="69" customHeight="1">
      <c r="A30" s="537"/>
      <c r="B30" s="525" t="s">
        <v>1753</v>
      </c>
      <c r="C30" s="526" t="s">
        <v>1759</v>
      </c>
      <c r="D30" s="525" t="s">
        <v>1755</v>
      </c>
      <c r="E30" s="953" t="s">
        <v>1711</v>
      </c>
      <c r="F30" s="954"/>
      <c r="G30" s="527" t="s">
        <v>34</v>
      </c>
      <c r="H30" s="953" t="s">
        <v>1712</v>
      </c>
      <c r="I30" s="954"/>
      <c r="J30" s="525" t="s">
        <v>1713</v>
      </c>
      <c r="K30" s="935" t="s">
        <v>1754</v>
      </c>
      <c r="L30" s="936"/>
    </row>
    <row r="31" spans="1:12" s="60" customFormat="1" ht="53.25" customHeight="1">
      <c r="A31" s="537"/>
      <c r="B31" s="919" t="s">
        <v>1760</v>
      </c>
      <c r="C31" s="919" t="s">
        <v>1761</v>
      </c>
      <c r="D31" s="918"/>
      <c r="E31" s="946" t="s">
        <v>95</v>
      </c>
      <c r="F31" s="947"/>
      <c r="G31" s="511">
        <v>16</v>
      </c>
      <c r="H31" s="948" t="s">
        <v>1764</v>
      </c>
      <c r="I31" s="949"/>
      <c r="J31" s="511" t="s">
        <v>1714</v>
      </c>
      <c r="K31" s="937">
        <v>0</v>
      </c>
      <c r="L31" s="938"/>
    </row>
    <row r="32" spans="1:12" s="60" customFormat="1" ht="15.75" customHeight="1">
      <c r="A32" s="537"/>
      <c r="B32" s="920"/>
      <c r="C32" s="920"/>
      <c r="D32" s="918"/>
      <c r="E32" s="940"/>
      <c r="F32" s="941"/>
      <c r="G32" s="504"/>
      <c r="H32" s="941"/>
      <c r="I32" s="941"/>
      <c r="J32" s="504"/>
      <c r="K32" s="937">
        <v>0</v>
      </c>
      <c r="L32" s="938"/>
    </row>
    <row r="33" spans="1:12" s="60" customFormat="1" ht="15.75" customHeight="1">
      <c r="A33" s="537"/>
      <c r="B33" s="920"/>
      <c r="C33" s="919" t="s">
        <v>1762</v>
      </c>
      <c r="D33" s="918"/>
      <c r="E33" s="940"/>
      <c r="F33" s="941"/>
      <c r="G33" s="504"/>
      <c r="H33" s="941"/>
      <c r="I33" s="941"/>
      <c r="J33" s="504"/>
      <c r="K33" s="937">
        <v>0</v>
      </c>
      <c r="L33" s="938"/>
    </row>
    <row r="34" spans="1:12" s="60" customFormat="1" ht="37.5" customHeight="1">
      <c r="A34" s="537"/>
      <c r="B34" s="921"/>
      <c r="C34" s="921"/>
      <c r="D34" s="918"/>
      <c r="E34" s="941"/>
      <c r="F34" s="941"/>
      <c r="G34" s="504"/>
      <c r="H34" s="941"/>
      <c r="I34" s="941"/>
      <c r="J34" s="504"/>
      <c r="K34" s="937">
        <v>0</v>
      </c>
      <c r="L34" s="938"/>
    </row>
    <row r="35" spans="1:12" s="502" customFormat="1" ht="15.75" customHeight="1">
      <c r="A35" s="537"/>
      <c r="B35" s="942"/>
      <c r="C35" s="942"/>
      <c r="D35" s="507"/>
      <c r="E35" s="507"/>
      <c r="F35" s="507"/>
      <c r="G35" s="507"/>
      <c r="H35" s="507"/>
      <c r="I35" s="507"/>
      <c r="J35" s="507"/>
      <c r="K35" s="507"/>
      <c r="L35" s="538"/>
    </row>
    <row r="36" spans="1:12" ht="18.75" customHeight="1">
      <c r="A36" s="535"/>
      <c r="B36" s="518"/>
      <c r="C36" s="518"/>
      <c r="D36" s="518"/>
      <c r="E36" s="518"/>
      <c r="F36" s="518"/>
      <c r="G36" s="518"/>
      <c r="H36" s="518"/>
      <c r="I36" s="518"/>
      <c r="J36" s="518"/>
      <c r="K36" s="518"/>
      <c r="L36" s="536"/>
    </row>
    <row r="37" spans="1:12" ht="42" customHeight="1">
      <c r="A37" s="535"/>
      <c r="B37" s="950" t="s">
        <v>1765</v>
      </c>
      <c r="C37" s="950"/>
      <c r="D37" s="950"/>
      <c r="E37" s="950"/>
      <c r="F37" s="950"/>
      <c r="G37" s="950"/>
      <c r="H37" s="950"/>
      <c r="I37" s="950"/>
      <c r="J37" s="950"/>
      <c r="K37" s="950"/>
      <c r="L37" s="951"/>
    </row>
    <row r="38" spans="1:12" ht="15.75" customHeight="1">
      <c r="A38" s="535"/>
      <c r="B38" s="943" t="s">
        <v>1715</v>
      </c>
      <c r="C38" s="944"/>
      <c r="D38" s="944"/>
      <c r="E38" s="944"/>
      <c r="F38" s="944"/>
      <c r="G38" s="944"/>
      <c r="H38" s="944"/>
      <c r="I38" s="944"/>
      <c r="J38" s="944"/>
      <c r="K38" s="945"/>
      <c r="L38" s="536"/>
    </row>
    <row r="39" spans="1:12" ht="15.75" customHeight="1">
      <c r="A39" s="535"/>
      <c r="B39" s="522"/>
      <c r="C39" s="523"/>
      <c r="D39" s="523"/>
      <c r="E39" s="523"/>
      <c r="F39" s="523"/>
      <c r="G39" s="523"/>
      <c r="H39" s="523"/>
      <c r="I39" s="523"/>
      <c r="J39" s="523"/>
      <c r="K39" s="524"/>
      <c r="L39" s="536"/>
    </row>
    <row r="40" spans="1:12" ht="21" customHeight="1">
      <c r="A40" s="535"/>
      <c r="B40" s="952" t="s">
        <v>1729</v>
      </c>
      <c r="C40" s="905"/>
      <c r="D40" s="905"/>
      <c r="E40" s="905"/>
      <c r="F40" s="905"/>
      <c r="G40" s="905"/>
      <c r="H40" s="905"/>
      <c r="I40" s="905"/>
      <c r="J40" s="905"/>
      <c r="K40" s="905"/>
      <c r="L40" s="906"/>
    </row>
    <row r="41" spans="1:12" ht="20.25" customHeight="1">
      <c r="A41" s="535"/>
      <c r="B41" s="911" t="s">
        <v>1766</v>
      </c>
      <c r="C41" s="912"/>
      <c r="D41" s="912"/>
      <c r="E41" s="912"/>
      <c r="F41" s="912"/>
      <c r="G41" s="912"/>
      <c r="H41" s="912"/>
      <c r="I41" s="913"/>
      <c r="J41" s="505" t="s">
        <v>26</v>
      </c>
      <c r="K41" s="914">
        <v>0</v>
      </c>
      <c r="L41" s="915"/>
    </row>
    <row r="42" spans="1:12" ht="132.75" customHeight="1">
      <c r="A42" s="535"/>
      <c r="B42" s="905" t="s">
        <v>1730</v>
      </c>
      <c r="C42" s="905"/>
      <c r="D42" s="905"/>
      <c r="E42" s="905"/>
      <c r="F42" s="905"/>
      <c r="G42" s="905"/>
      <c r="H42" s="905"/>
      <c r="I42" s="905"/>
      <c r="J42" s="905"/>
      <c r="K42" s="905"/>
      <c r="L42" s="906"/>
    </row>
    <row r="43" spans="1:12" ht="54" customHeight="1">
      <c r="A43" s="535"/>
      <c r="B43" s="495" t="s">
        <v>41</v>
      </c>
      <c r="C43" s="494" t="s">
        <v>42</v>
      </c>
      <c r="D43" s="907" t="s">
        <v>43</v>
      </c>
      <c r="E43" s="908"/>
      <c r="F43" s="494" t="s">
        <v>44</v>
      </c>
      <c r="G43" s="496" t="s">
        <v>45</v>
      </c>
      <c r="H43" s="494" t="s">
        <v>1716</v>
      </c>
      <c r="I43" s="496" t="s">
        <v>47</v>
      </c>
      <c r="J43" s="494" t="s">
        <v>48</v>
      </c>
      <c r="K43" s="494" t="s">
        <v>1703</v>
      </c>
      <c r="L43" s="540" t="s">
        <v>1717</v>
      </c>
    </row>
    <row r="44" spans="1:12" s="498" customFormat="1" ht="205.5" customHeight="1">
      <c r="A44" s="541"/>
      <c r="B44" s="500">
        <v>1</v>
      </c>
      <c r="C44" s="500" t="s">
        <v>1718</v>
      </c>
      <c r="D44" s="909" t="s">
        <v>1719</v>
      </c>
      <c r="E44" s="910"/>
      <c r="F44" s="500" t="s">
        <v>1720</v>
      </c>
      <c r="G44" s="500" t="s">
        <v>1721</v>
      </c>
      <c r="H44" s="500" t="s">
        <v>1722</v>
      </c>
      <c r="I44" s="500" t="s">
        <v>1723</v>
      </c>
      <c r="J44" s="500" t="s">
        <v>1724</v>
      </c>
      <c r="K44" s="501" t="s">
        <v>1725</v>
      </c>
      <c r="L44" s="542" t="s">
        <v>1726</v>
      </c>
    </row>
    <row r="45" spans="1:12" ht="15.75" customHeight="1">
      <c r="A45" s="535"/>
      <c r="B45" s="497">
        <v>1</v>
      </c>
      <c r="C45" s="497">
        <v>4912912</v>
      </c>
      <c r="D45" s="922" t="s">
        <v>1727</v>
      </c>
      <c r="E45" s="923"/>
      <c r="F45" s="497" t="s">
        <v>327</v>
      </c>
      <c r="G45" s="497">
        <v>0</v>
      </c>
      <c r="H45" s="497">
        <v>1</v>
      </c>
      <c r="I45" s="497">
        <f>+G45+H45</f>
        <v>1</v>
      </c>
      <c r="J45" s="497">
        <v>25172003</v>
      </c>
      <c r="K45" s="497">
        <v>1110189</v>
      </c>
      <c r="L45" s="543" t="s">
        <v>1728</v>
      </c>
    </row>
    <row r="46" spans="1:12" ht="15.75" customHeight="1">
      <c r="A46" s="535"/>
      <c r="B46" s="433"/>
      <c r="C46" s="433"/>
      <c r="D46" s="506"/>
      <c r="E46" s="506"/>
      <c r="F46" s="433"/>
      <c r="G46" s="433"/>
      <c r="H46" s="433"/>
      <c r="I46" s="433"/>
      <c r="J46" s="433"/>
      <c r="K46" s="433"/>
      <c r="L46" s="544"/>
    </row>
    <row r="47" spans="1:12" ht="15.75" customHeight="1">
      <c r="A47" s="535"/>
      <c r="B47" s="924" t="s">
        <v>1757</v>
      </c>
      <c r="C47" s="925"/>
      <c r="D47" s="925"/>
      <c r="E47" s="925"/>
      <c r="F47" s="925"/>
      <c r="G47" s="925"/>
      <c r="H47" s="925"/>
      <c r="I47" s="925"/>
      <c r="J47" s="925"/>
      <c r="K47" s="925"/>
      <c r="L47" s="544"/>
    </row>
    <row r="48" spans="1:12" ht="15.75" customHeight="1">
      <c r="A48" s="535"/>
      <c r="B48" s="433"/>
      <c r="C48" s="433"/>
      <c r="D48" s="506"/>
      <c r="E48" s="506"/>
      <c r="F48" s="433"/>
      <c r="G48" s="433"/>
      <c r="H48" s="433"/>
      <c r="I48" s="433"/>
      <c r="J48" s="433"/>
      <c r="K48" s="433"/>
      <c r="L48" s="544"/>
    </row>
    <row r="49" spans="1:12" ht="27" customHeight="1">
      <c r="A49" s="535"/>
      <c r="B49" s="926" t="s">
        <v>1767</v>
      </c>
      <c r="C49" s="926"/>
      <c r="D49" s="926"/>
      <c r="E49" s="926"/>
      <c r="F49" s="926"/>
      <c r="G49" s="926"/>
      <c r="H49" s="926"/>
      <c r="I49" s="926"/>
      <c r="J49" s="926"/>
      <c r="K49" s="926"/>
      <c r="L49" s="927"/>
    </row>
    <row r="50" spans="1:12" ht="15.75" customHeight="1">
      <c r="A50" s="535"/>
      <c r="B50" s="518"/>
      <c r="C50" s="518"/>
      <c r="D50" s="518"/>
      <c r="E50" s="518"/>
      <c r="F50" s="518"/>
      <c r="G50" s="518"/>
      <c r="H50" s="518"/>
      <c r="I50" s="518"/>
      <c r="J50" s="518"/>
      <c r="K50" s="518"/>
      <c r="L50" s="536"/>
    </row>
    <row r="51" spans="1:12" ht="15.75" customHeight="1">
      <c r="A51" s="535"/>
      <c r="B51" s="924" t="s">
        <v>1756</v>
      </c>
      <c r="C51" s="925"/>
      <c r="D51" s="925"/>
      <c r="E51" s="925"/>
      <c r="F51" s="925"/>
      <c r="G51" s="925"/>
      <c r="H51" s="925"/>
      <c r="I51" s="925"/>
      <c r="J51" s="925"/>
      <c r="K51" s="925"/>
      <c r="L51" s="536"/>
    </row>
    <row r="52" spans="1:12" ht="15.75" customHeight="1">
      <c r="A52" s="535"/>
      <c r="B52" s="518"/>
      <c r="C52" s="518"/>
      <c r="D52" s="518"/>
      <c r="E52" s="518"/>
      <c r="F52" s="518"/>
      <c r="G52" s="518"/>
      <c r="H52" s="518"/>
      <c r="I52" s="518"/>
      <c r="J52" s="518"/>
      <c r="K52" s="518"/>
      <c r="L52" s="536"/>
    </row>
    <row r="53" spans="1:12" ht="28.5" customHeight="1">
      <c r="A53" s="535"/>
      <c r="B53" s="917" t="s">
        <v>1731</v>
      </c>
      <c r="C53" s="917"/>
      <c r="D53" s="917"/>
      <c r="E53" s="917"/>
      <c r="F53" s="917"/>
      <c r="G53" s="917"/>
      <c r="H53" s="917"/>
      <c r="I53" s="917"/>
      <c r="J53" s="917"/>
      <c r="K53" s="917"/>
      <c r="L53" s="545"/>
    </row>
    <row r="54" spans="1:12" ht="44.25" customHeight="1">
      <c r="A54" s="535"/>
      <c r="B54" s="930" t="s">
        <v>1732</v>
      </c>
      <c r="C54" s="930"/>
      <c r="D54" s="930"/>
      <c r="E54" s="930"/>
      <c r="F54" s="930"/>
      <c r="G54" s="930"/>
      <c r="H54" s="930"/>
      <c r="I54" s="930"/>
      <c r="J54" s="514"/>
      <c r="K54" s="514"/>
      <c r="L54" s="536"/>
    </row>
    <row r="55" spans="1:12" ht="15.75">
      <c r="A55" s="535"/>
      <c r="B55" s="517"/>
      <c r="C55" s="517"/>
      <c r="D55" s="517"/>
      <c r="E55" s="517"/>
      <c r="F55" s="516"/>
      <c r="G55" s="516"/>
      <c r="H55" s="515"/>
      <c r="I55" s="515"/>
      <c r="J55" s="514"/>
      <c r="K55" s="514"/>
      <c r="L55" s="536"/>
    </row>
    <row r="56" spans="1:12" ht="27" customHeight="1">
      <c r="A56" s="535"/>
      <c r="B56" s="931" t="s">
        <v>1734</v>
      </c>
      <c r="C56" s="931"/>
      <c r="D56" s="931"/>
      <c r="E56" s="931"/>
      <c r="F56" s="931"/>
      <c r="G56" s="931"/>
      <c r="H56" s="931"/>
      <c r="I56" s="931"/>
      <c r="J56" s="931"/>
      <c r="K56" s="931"/>
      <c r="L56" s="536"/>
    </row>
    <row r="57" spans="1:12" ht="15.75">
      <c r="A57" s="535"/>
      <c r="B57" s="296"/>
      <c r="C57" s="296"/>
      <c r="D57" s="296"/>
      <c r="E57" s="296"/>
      <c r="F57" s="296"/>
      <c r="G57" s="296"/>
      <c r="H57" s="296"/>
      <c r="I57" s="296"/>
      <c r="J57" s="514"/>
      <c r="K57" s="514"/>
      <c r="L57" s="536"/>
    </row>
    <row r="58" spans="1:12" ht="15.75">
      <c r="A58" s="535"/>
      <c r="B58" s="930" t="s">
        <v>1735</v>
      </c>
      <c r="C58" s="930"/>
      <c r="D58" s="930"/>
      <c r="E58" s="930"/>
      <c r="F58" s="930"/>
      <c r="G58" s="930"/>
      <c r="H58" s="930"/>
      <c r="I58" s="930"/>
      <c r="J58" s="514"/>
      <c r="K58" s="514"/>
      <c r="L58" s="536"/>
    </row>
    <row r="59" spans="1:12" s="66" customFormat="1">
      <c r="A59" s="546"/>
      <c r="B59" s="519"/>
      <c r="C59" s="519"/>
      <c r="D59" s="519"/>
      <c r="E59" s="519"/>
      <c r="F59" s="519"/>
      <c r="G59" s="519"/>
      <c r="H59" s="519"/>
      <c r="I59" s="519"/>
      <c r="J59" s="519"/>
      <c r="K59" s="519"/>
      <c r="L59" s="547"/>
    </row>
    <row r="60" spans="1:12" s="70" customFormat="1" ht="25.5" customHeight="1">
      <c r="A60" s="548"/>
      <c r="B60" s="888" t="s">
        <v>1736</v>
      </c>
      <c r="C60" s="888"/>
      <c r="D60" s="888"/>
      <c r="E60" s="888"/>
      <c r="F60" s="888"/>
      <c r="G60" s="888"/>
      <c r="H60" s="888"/>
      <c r="I60" s="888"/>
      <c r="J60" s="888"/>
      <c r="K60" s="888"/>
      <c r="L60" s="549"/>
    </row>
    <row r="61" spans="1:12" s="70" customFormat="1" ht="15.75" customHeight="1">
      <c r="A61" s="548"/>
      <c r="B61" s="508"/>
      <c r="C61" s="508"/>
      <c r="D61" s="508"/>
      <c r="E61" s="508"/>
      <c r="F61" s="508"/>
      <c r="G61" s="508"/>
      <c r="H61" s="508"/>
      <c r="I61" s="508"/>
      <c r="J61" s="508"/>
      <c r="K61" s="508"/>
      <c r="L61" s="549"/>
    </row>
    <row r="62" spans="1:12" s="70" customFormat="1" ht="15.75" customHeight="1">
      <c r="A62" s="548"/>
      <c r="B62" s="930" t="s">
        <v>1744</v>
      </c>
      <c r="C62" s="930"/>
      <c r="D62" s="930"/>
      <c r="E62" s="930"/>
      <c r="F62" s="930"/>
      <c r="G62" s="930"/>
      <c r="H62" s="930"/>
      <c r="I62" s="930"/>
      <c r="J62" s="508"/>
      <c r="K62" s="508"/>
      <c r="L62" s="549"/>
    </row>
    <row r="63" spans="1:12" s="70" customFormat="1" ht="15.75" customHeight="1">
      <c r="A63" s="548"/>
      <c r="B63" s="520"/>
      <c r="C63" s="520"/>
      <c r="D63" s="520"/>
      <c r="E63" s="520"/>
      <c r="F63" s="520"/>
      <c r="G63" s="520"/>
      <c r="H63" s="520"/>
      <c r="I63" s="520"/>
      <c r="J63" s="508"/>
      <c r="K63" s="508"/>
      <c r="L63" s="549"/>
    </row>
    <row r="64" spans="1:12" s="70" customFormat="1" ht="15.75" customHeight="1">
      <c r="A64" s="548"/>
      <c r="B64" s="887" t="s">
        <v>1739</v>
      </c>
      <c r="C64" s="887"/>
      <c r="D64" s="887"/>
      <c r="E64" s="887"/>
      <c r="F64" s="887"/>
      <c r="G64" s="887"/>
      <c r="H64" s="887"/>
      <c r="I64" s="887"/>
      <c r="J64" s="887"/>
      <c r="K64" s="887"/>
      <c r="L64" s="550"/>
    </row>
    <row r="65" spans="1:12" s="70" customFormat="1" ht="15.75" customHeight="1">
      <c r="A65" s="548"/>
      <c r="B65" s="887" t="s">
        <v>1737</v>
      </c>
      <c r="C65" s="887"/>
      <c r="D65" s="887"/>
      <c r="E65" s="887"/>
      <c r="F65" s="887"/>
      <c r="G65" s="887"/>
      <c r="H65" s="887"/>
      <c r="I65" s="887"/>
      <c r="J65" s="887"/>
      <c r="K65" s="887"/>
      <c r="L65" s="550"/>
    </row>
    <row r="66" spans="1:12" s="70" customFormat="1" ht="15.75" customHeight="1">
      <c r="A66" s="548"/>
      <c r="B66" s="887" t="s">
        <v>1738</v>
      </c>
      <c r="C66" s="887"/>
      <c r="D66" s="887"/>
      <c r="E66" s="887"/>
      <c r="F66" s="887"/>
      <c r="G66" s="887"/>
      <c r="H66" s="887"/>
      <c r="I66" s="887"/>
      <c r="J66" s="887"/>
      <c r="K66" s="887"/>
      <c r="L66" s="550"/>
    </row>
    <row r="67" spans="1:12" s="70" customFormat="1" ht="15.75" customHeight="1">
      <c r="A67" s="548"/>
      <c r="B67" s="887" t="s">
        <v>1740</v>
      </c>
      <c r="C67" s="887"/>
      <c r="D67" s="887"/>
      <c r="E67" s="887"/>
      <c r="F67" s="887"/>
      <c r="G67" s="887"/>
      <c r="H67" s="887"/>
      <c r="I67" s="887"/>
      <c r="J67" s="887"/>
      <c r="K67" s="887"/>
      <c r="L67" s="550"/>
    </row>
    <row r="68" spans="1:12" s="70" customFormat="1" ht="15.75" customHeight="1">
      <c r="A68" s="548"/>
      <c r="B68" s="887" t="s">
        <v>1741</v>
      </c>
      <c r="C68" s="887"/>
      <c r="D68" s="887"/>
      <c r="E68" s="887"/>
      <c r="F68" s="887"/>
      <c r="G68" s="887"/>
      <c r="H68" s="887"/>
      <c r="I68" s="887"/>
      <c r="J68" s="887"/>
      <c r="K68" s="887"/>
      <c r="L68" s="550"/>
    </row>
    <row r="69" spans="1:12" s="70" customFormat="1" ht="15.75" customHeight="1">
      <c r="A69" s="548"/>
      <c r="B69" s="887" t="s">
        <v>1742</v>
      </c>
      <c r="C69" s="887"/>
      <c r="D69" s="887"/>
      <c r="E69" s="887"/>
      <c r="F69" s="887"/>
      <c r="G69" s="887"/>
      <c r="H69" s="887"/>
      <c r="I69" s="887"/>
      <c r="J69" s="887"/>
      <c r="K69" s="887"/>
      <c r="L69" s="550"/>
    </row>
    <row r="70" spans="1:12" s="70" customFormat="1" ht="15.75" customHeight="1">
      <c r="A70" s="548"/>
      <c r="B70" s="888" t="s">
        <v>1743</v>
      </c>
      <c r="C70" s="888"/>
      <c r="D70" s="888"/>
      <c r="E70" s="888"/>
      <c r="F70" s="888"/>
      <c r="G70" s="888"/>
      <c r="H70" s="888"/>
      <c r="I70" s="888"/>
      <c r="J70" s="888"/>
      <c r="K70" s="888"/>
      <c r="L70" s="550"/>
    </row>
    <row r="71" spans="1:12" s="70" customFormat="1" ht="15.75" customHeight="1">
      <c r="A71" s="548"/>
      <c r="B71" s="520"/>
      <c r="C71" s="520"/>
      <c r="D71" s="520"/>
      <c r="E71" s="520"/>
      <c r="F71" s="520"/>
      <c r="G71" s="520"/>
      <c r="H71" s="520"/>
      <c r="I71" s="520"/>
      <c r="J71" s="508"/>
      <c r="K71" s="508"/>
      <c r="L71" s="549"/>
    </row>
    <row r="72" spans="1:12" s="60" customFormat="1" ht="15.75">
      <c r="A72" s="551"/>
      <c r="B72" s="932" t="s">
        <v>1748</v>
      </c>
      <c r="C72" s="932"/>
      <c r="D72" s="932"/>
      <c r="E72" s="932"/>
      <c r="F72" s="932"/>
      <c r="G72" s="932"/>
      <c r="H72" s="932"/>
      <c r="I72" s="932"/>
      <c r="J72" s="932"/>
      <c r="K72" s="932"/>
      <c r="L72" s="538"/>
    </row>
    <row r="73" spans="1:12" s="60" customFormat="1">
      <c r="A73" s="552"/>
      <c r="B73" s="502"/>
      <c r="C73" s="502"/>
      <c r="D73" s="502"/>
      <c r="E73" s="502"/>
      <c r="F73" s="502"/>
      <c r="G73" s="502"/>
      <c r="H73" s="502"/>
      <c r="I73" s="502"/>
      <c r="J73" s="502"/>
      <c r="K73" s="502"/>
      <c r="L73" s="538"/>
    </row>
    <row r="74" spans="1:12" s="60" customFormat="1" ht="63.75" customHeight="1">
      <c r="A74" s="553"/>
      <c r="B74" s="885" t="s">
        <v>1768</v>
      </c>
      <c r="C74" s="885"/>
      <c r="D74" s="885"/>
      <c r="E74" s="885"/>
      <c r="F74" s="885"/>
      <c r="G74" s="885"/>
      <c r="H74" s="885"/>
      <c r="I74" s="885"/>
      <c r="J74" s="885"/>
      <c r="K74" s="885"/>
      <c r="L74" s="886"/>
    </row>
    <row r="75" spans="1:12" s="60" customFormat="1" ht="15.75" customHeight="1">
      <c r="A75" s="553"/>
      <c r="B75" s="888"/>
      <c r="C75" s="888"/>
      <c r="D75" s="888"/>
      <c r="E75" s="888"/>
      <c r="F75" s="888"/>
      <c r="G75" s="888"/>
      <c r="H75" s="888"/>
      <c r="I75" s="888"/>
      <c r="J75" s="888"/>
      <c r="K75" s="888"/>
      <c r="L75" s="538"/>
    </row>
    <row r="76" spans="1:12" s="60" customFormat="1" ht="12" customHeight="1">
      <c r="A76" s="552"/>
      <c r="B76" s="502"/>
      <c r="C76" s="502"/>
      <c r="D76" s="502"/>
      <c r="E76" s="502"/>
      <c r="F76" s="502"/>
      <c r="G76" s="502"/>
      <c r="H76" s="499"/>
      <c r="I76" s="502"/>
      <c r="J76" s="502"/>
      <c r="K76" s="502"/>
      <c r="L76" s="538"/>
    </row>
    <row r="77" spans="1:12" s="60" customFormat="1" ht="12" customHeight="1">
      <c r="A77" s="551"/>
      <c r="B77" s="932" t="s">
        <v>1769</v>
      </c>
      <c r="C77" s="932"/>
      <c r="D77" s="932"/>
      <c r="E77" s="932"/>
      <c r="F77" s="932"/>
      <c r="G77" s="932"/>
      <c r="H77" s="932"/>
      <c r="I77" s="932"/>
      <c r="J77" s="932"/>
      <c r="K77" s="932"/>
      <c r="L77" s="538"/>
    </row>
    <row r="78" spans="1:12" s="60" customFormat="1">
      <c r="A78" s="552"/>
      <c r="B78" s="502"/>
      <c r="C78" s="502"/>
      <c r="D78" s="502"/>
      <c r="E78" s="502"/>
      <c r="F78" s="502"/>
      <c r="G78" s="502"/>
      <c r="H78" s="502"/>
      <c r="I78" s="502"/>
      <c r="J78" s="502"/>
      <c r="K78" s="502"/>
      <c r="L78" s="538"/>
    </row>
    <row r="79" spans="1:12" s="60" customFormat="1" ht="15" customHeight="1">
      <c r="A79" s="552"/>
      <c r="B79" s="888" t="s">
        <v>1749</v>
      </c>
      <c r="C79" s="888"/>
      <c r="D79" s="888"/>
      <c r="E79" s="888"/>
      <c r="F79" s="888"/>
      <c r="G79" s="888"/>
      <c r="H79" s="888"/>
      <c r="I79" s="888"/>
      <c r="J79" s="888"/>
      <c r="K79" s="888"/>
      <c r="L79" s="538"/>
    </row>
    <row r="80" spans="1:12" s="60" customFormat="1">
      <c r="A80" s="554"/>
      <c r="B80" s="503"/>
      <c r="C80" s="503"/>
      <c r="D80" s="503"/>
      <c r="E80" s="503"/>
      <c r="F80" s="503"/>
      <c r="G80" s="503"/>
      <c r="H80" s="502"/>
      <c r="I80" s="502"/>
      <c r="J80" s="502"/>
      <c r="K80" s="502"/>
      <c r="L80" s="538"/>
    </row>
    <row r="81" spans="1:12" s="60" customFormat="1" ht="22.5" customHeight="1">
      <c r="A81" s="552"/>
      <c r="B81" s="888" t="s">
        <v>1750</v>
      </c>
      <c r="C81" s="888"/>
      <c r="D81" s="888"/>
      <c r="E81" s="888"/>
      <c r="F81" s="888"/>
      <c r="G81" s="888"/>
      <c r="H81" s="888"/>
      <c r="I81" s="888"/>
      <c r="J81" s="888"/>
      <c r="K81" s="888"/>
      <c r="L81" s="538"/>
    </row>
    <row r="82" spans="1:12" s="60" customFormat="1">
      <c r="A82" s="552"/>
      <c r="B82" s="502"/>
      <c r="C82" s="502"/>
      <c r="D82" s="502"/>
      <c r="E82" s="502"/>
      <c r="F82" s="502"/>
      <c r="G82" s="502"/>
      <c r="H82" s="503"/>
      <c r="I82" s="502"/>
      <c r="J82" s="502"/>
      <c r="K82" s="502"/>
      <c r="L82" s="538"/>
    </row>
    <row r="83" spans="1:12" s="60" customFormat="1" ht="15.75">
      <c r="A83" s="551"/>
      <c r="B83" s="932" t="s">
        <v>1770</v>
      </c>
      <c r="C83" s="932"/>
      <c r="D83" s="932"/>
      <c r="E83" s="932"/>
      <c r="F83" s="932"/>
      <c r="G83" s="932"/>
      <c r="H83" s="932"/>
      <c r="I83" s="502"/>
      <c r="J83" s="502"/>
      <c r="K83" s="502"/>
      <c r="L83" s="538"/>
    </row>
    <row r="84" spans="1:12" s="60" customFormat="1">
      <c r="A84" s="552"/>
      <c r="B84" s="502"/>
      <c r="C84" s="502"/>
      <c r="D84" s="502" t="s">
        <v>1012</v>
      </c>
      <c r="E84" s="502"/>
      <c r="F84" s="502"/>
      <c r="G84" s="502"/>
      <c r="H84" s="502"/>
      <c r="I84" s="502"/>
      <c r="J84" s="502"/>
      <c r="K84" s="502"/>
      <c r="L84" s="538"/>
    </row>
    <row r="85" spans="1:12" s="60" customFormat="1" ht="15.75">
      <c r="A85" s="552"/>
      <c r="B85" s="502"/>
      <c r="C85" s="502"/>
      <c r="D85" s="502"/>
      <c r="E85" s="502"/>
      <c r="F85" s="502"/>
      <c r="G85" s="502"/>
      <c r="H85" s="507"/>
      <c r="I85" s="502"/>
      <c r="J85" s="502"/>
      <c r="K85" s="502"/>
      <c r="L85" s="538"/>
    </row>
    <row r="86" spans="1:12" s="60" customFormat="1" ht="15.75">
      <c r="A86" s="928" t="s">
        <v>1751</v>
      </c>
      <c r="B86" s="929"/>
      <c r="C86" s="929"/>
      <c r="D86" s="929"/>
      <c r="E86" s="929"/>
      <c r="F86" s="929"/>
      <c r="G86" s="929"/>
      <c r="H86" s="929"/>
      <c r="I86" s="929"/>
      <c r="J86" s="929"/>
      <c r="K86" s="929"/>
      <c r="L86" s="538"/>
    </row>
    <row r="87" spans="1:12" s="60" customFormat="1" ht="15.75">
      <c r="A87" s="928" t="s">
        <v>1745</v>
      </c>
      <c r="B87" s="929"/>
      <c r="C87" s="929"/>
      <c r="D87" s="929"/>
      <c r="E87" s="929"/>
      <c r="F87" s="929"/>
      <c r="G87" s="929"/>
      <c r="H87" s="929"/>
      <c r="I87" s="929"/>
      <c r="J87" s="929"/>
      <c r="K87" s="929"/>
      <c r="L87" s="538"/>
    </row>
    <row r="88" spans="1:12" s="60" customFormat="1" ht="15.75">
      <c r="A88" s="552"/>
      <c r="B88" s="502"/>
      <c r="C88" s="502"/>
      <c r="D88" s="502"/>
      <c r="E88" s="502"/>
      <c r="F88" s="502"/>
      <c r="G88" s="502"/>
      <c r="H88" s="509"/>
      <c r="I88" s="502"/>
      <c r="J88" s="502"/>
      <c r="K88" s="502"/>
      <c r="L88" s="538"/>
    </row>
    <row r="89" spans="1:12" s="60" customFormat="1" ht="15.75">
      <c r="A89" s="552"/>
      <c r="B89" s="502"/>
      <c r="C89" s="502"/>
      <c r="D89" s="502"/>
      <c r="E89" s="502"/>
      <c r="F89" s="502"/>
      <c r="G89" s="502"/>
      <c r="H89" s="509"/>
      <c r="I89" s="502"/>
      <c r="J89" s="502"/>
      <c r="K89" s="502"/>
      <c r="L89" s="538"/>
    </row>
    <row r="90" spans="1:12" s="60" customFormat="1" ht="15.75" customHeight="1">
      <c r="A90" s="555" t="s">
        <v>1015</v>
      </c>
      <c r="B90" s="510"/>
      <c r="C90" s="510"/>
      <c r="D90" s="510"/>
      <c r="E90" s="510"/>
      <c r="F90" s="510"/>
      <c r="G90" s="510"/>
      <c r="H90" s="502"/>
      <c r="I90" s="502"/>
      <c r="J90" s="502"/>
      <c r="K90" s="502"/>
      <c r="L90" s="538"/>
    </row>
    <row r="91" spans="1:12" s="60" customFormat="1">
      <c r="A91" s="552"/>
      <c r="B91" s="502"/>
      <c r="C91" s="502"/>
      <c r="D91" s="502"/>
      <c r="E91" s="502"/>
      <c r="F91" s="502"/>
      <c r="G91" s="502"/>
      <c r="H91" s="502"/>
      <c r="I91" s="502"/>
      <c r="J91" s="502"/>
      <c r="K91" s="502"/>
      <c r="L91" s="538"/>
    </row>
    <row r="92" spans="1:12" s="60" customFormat="1" ht="15.75">
      <c r="A92" s="928" t="s">
        <v>1751</v>
      </c>
      <c r="B92" s="929"/>
      <c r="C92" s="929"/>
      <c r="D92" s="929"/>
      <c r="E92" s="929"/>
      <c r="F92" s="929"/>
      <c r="G92" s="929"/>
      <c r="H92" s="929"/>
      <c r="I92" s="929"/>
      <c r="J92" s="929"/>
      <c r="K92" s="929"/>
      <c r="L92" s="538"/>
    </row>
    <row r="93" spans="1:12" s="60" customFormat="1" ht="15.75">
      <c r="A93" s="928" t="s">
        <v>1745</v>
      </c>
      <c r="B93" s="929"/>
      <c r="C93" s="929"/>
      <c r="D93" s="929"/>
      <c r="E93" s="929"/>
      <c r="F93" s="929"/>
      <c r="G93" s="929"/>
      <c r="H93" s="929"/>
      <c r="I93" s="929"/>
      <c r="J93" s="929"/>
      <c r="K93" s="929"/>
      <c r="L93" s="538"/>
    </row>
    <row r="94" spans="1:12" s="60" customFormat="1" ht="15" customHeight="1">
      <c r="A94" s="552"/>
      <c r="B94" s="502"/>
      <c r="C94" s="502"/>
      <c r="D94" s="502"/>
      <c r="E94" s="502"/>
      <c r="F94" s="502"/>
      <c r="G94" s="502"/>
      <c r="H94" s="509"/>
      <c r="I94" s="502"/>
      <c r="J94" s="502"/>
      <c r="K94" s="502"/>
      <c r="L94" s="538"/>
    </row>
    <row r="95" spans="1:12" s="60" customFormat="1" ht="15" customHeight="1">
      <c r="A95" s="552"/>
      <c r="B95" s="502"/>
      <c r="C95" s="502"/>
      <c r="D95" s="502"/>
      <c r="E95" s="502"/>
      <c r="F95" s="502"/>
      <c r="G95" s="502"/>
      <c r="H95" s="509"/>
      <c r="I95" s="502"/>
      <c r="J95" s="502"/>
      <c r="K95" s="502"/>
      <c r="L95" s="538"/>
    </row>
    <row r="96" spans="1:12" s="1" customFormat="1">
      <c r="A96" s="933" t="s">
        <v>1746</v>
      </c>
      <c r="B96" s="934"/>
      <c r="C96" s="934"/>
      <c r="D96" s="934"/>
      <c r="E96" s="934"/>
      <c r="F96" s="934"/>
      <c r="G96" s="934"/>
      <c r="H96" s="934"/>
      <c r="I96" s="934"/>
      <c r="J96" s="934"/>
      <c r="K96" s="934"/>
      <c r="L96" s="556"/>
    </row>
    <row r="97" spans="1:12" s="1" customFormat="1">
      <c r="A97" s="933" t="s">
        <v>1747</v>
      </c>
      <c r="B97" s="934"/>
      <c r="C97" s="934"/>
      <c r="D97" s="934"/>
      <c r="E97" s="934"/>
      <c r="F97" s="934"/>
      <c r="G97" s="934"/>
      <c r="H97" s="934"/>
      <c r="I97" s="934"/>
      <c r="J97" s="934"/>
      <c r="K97" s="934"/>
      <c r="L97" s="556"/>
    </row>
    <row r="98" spans="1:12" s="218" customFormat="1" ht="16.5" thickBot="1">
      <c r="A98" s="557"/>
      <c r="B98" s="558"/>
      <c r="C98" s="558"/>
      <c r="D98" s="558"/>
      <c r="E98" s="558"/>
      <c r="F98" s="558"/>
      <c r="G98" s="559"/>
      <c r="H98" s="559"/>
      <c r="I98" s="560"/>
      <c r="J98" s="560"/>
      <c r="K98" s="561"/>
      <c r="L98" s="562"/>
    </row>
    <row r="99" spans="1:12" s="218" customFormat="1" ht="15.75">
      <c r="B99" s="295"/>
      <c r="C99" s="295"/>
      <c r="D99" s="295"/>
      <c r="E99" s="295"/>
      <c r="F99" s="295"/>
      <c r="G99" s="492"/>
      <c r="H99" s="492"/>
      <c r="I99" s="493"/>
      <c r="J99" s="493"/>
      <c r="K99"/>
    </row>
  </sheetData>
  <mergeCells count="81">
    <mergeCell ref="E2:J5"/>
    <mergeCell ref="C2:D5"/>
    <mergeCell ref="B2:B5"/>
    <mergeCell ref="K2:L2"/>
    <mergeCell ref="K3:L3"/>
    <mergeCell ref="K4:L4"/>
    <mergeCell ref="K5:L5"/>
    <mergeCell ref="B40:L40"/>
    <mergeCell ref="E30:F30"/>
    <mergeCell ref="H30:I30"/>
    <mergeCell ref="H32:I32"/>
    <mergeCell ref="B19:I19"/>
    <mergeCell ref="B23:I23"/>
    <mergeCell ref="B25:I25"/>
    <mergeCell ref="B35:C35"/>
    <mergeCell ref="B38:K38"/>
    <mergeCell ref="E31:F31"/>
    <mergeCell ref="H31:I31"/>
    <mergeCell ref="E32:F32"/>
    <mergeCell ref="K34:L34"/>
    <mergeCell ref="B37:L37"/>
    <mergeCell ref="E34:F34"/>
    <mergeCell ref="H34:I34"/>
    <mergeCell ref="A96:K96"/>
    <mergeCell ref="A97:K97"/>
    <mergeCell ref="B75:K75"/>
    <mergeCell ref="B79:K79"/>
    <mergeCell ref="B81:K81"/>
    <mergeCell ref="B83:H83"/>
    <mergeCell ref="A86:K86"/>
    <mergeCell ref="A87:K87"/>
    <mergeCell ref="D45:E45"/>
    <mergeCell ref="B51:K51"/>
    <mergeCell ref="B49:L49"/>
    <mergeCell ref="A92:K92"/>
    <mergeCell ref="A93:K93"/>
    <mergeCell ref="B54:I54"/>
    <mergeCell ref="B56:K56"/>
    <mergeCell ref="B53:K53"/>
    <mergeCell ref="B47:K47"/>
    <mergeCell ref="B58:I58"/>
    <mergeCell ref="B60:K60"/>
    <mergeCell ref="B77:K77"/>
    <mergeCell ref="B62:I62"/>
    <mergeCell ref="B64:K64"/>
    <mergeCell ref="B72:K72"/>
    <mergeCell ref="B68:K68"/>
    <mergeCell ref="B21:L21"/>
    <mergeCell ref="D31:D32"/>
    <mergeCell ref="D33:D34"/>
    <mergeCell ref="B31:B34"/>
    <mergeCell ref="C31:C32"/>
    <mergeCell ref="C33:C34"/>
    <mergeCell ref="B27:K27"/>
    <mergeCell ref="K30:L30"/>
    <mergeCell ref="K31:L31"/>
    <mergeCell ref="K32:L32"/>
    <mergeCell ref="K33:L33"/>
    <mergeCell ref="B28:K28"/>
    <mergeCell ref="E33:F33"/>
    <mergeCell ref="H33:I33"/>
    <mergeCell ref="B42:L42"/>
    <mergeCell ref="D43:E43"/>
    <mergeCell ref="D44:E44"/>
    <mergeCell ref="B41:I41"/>
    <mergeCell ref="K41:L41"/>
    <mergeCell ref="B6:K6"/>
    <mergeCell ref="B9:I12"/>
    <mergeCell ref="B14:K14"/>
    <mergeCell ref="B18:K18"/>
    <mergeCell ref="B7:K7"/>
    <mergeCell ref="B8:K8"/>
    <mergeCell ref="B13:L13"/>
    <mergeCell ref="B17:L17"/>
    <mergeCell ref="B15:K15"/>
    <mergeCell ref="B74:L74"/>
    <mergeCell ref="B69:K69"/>
    <mergeCell ref="B70:K70"/>
    <mergeCell ref="B65:K65"/>
    <mergeCell ref="B66:K66"/>
    <mergeCell ref="B67:K67"/>
  </mergeCells>
  <printOptions horizontalCentered="1"/>
  <pageMargins left="0.55118110236220474" right="0.27559055118110237" top="0.82677165354330717" bottom="0.6692913385826772" header="0.55118110236220474" footer="0.31496062992125984"/>
  <pageSetup scale="47" fitToHeight="0" orientation="portrait" r:id="rId1"/>
  <headerFooter differentFirst="1">
    <oddHeader>&amp;CPLAN DE INVERSIÓN QUE EMITE EL COMANDO DE LA PRIMERA DIVISIÓN PARA LA EJECUCIÓN DE LOS APORTES DEL CONVENIO No. 22002 SUSCRITO ENTRE EL MDN - EJÉRCITO NACIONAL Y PROMIGAS S. A. E.S.P., EN LA VIGENCIA 2022.</oddHeader>
    <oddFooter>&amp;CPágina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2:D16"/>
  <sheetViews>
    <sheetView workbookViewId="0">
      <selection activeCell="D20" sqref="D20"/>
    </sheetView>
  </sheetViews>
  <sheetFormatPr baseColWidth="10" defaultRowHeight="15"/>
  <cols>
    <col min="4" max="4" width="24.28515625" customWidth="1"/>
  </cols>
  <sheetData>
    <row r="12" spans="4:4">
      <c r="D12" s="315" t="e">
        <f>+'PLAN DE INVERSION DINERO'!#REF!</f>
        <v>#REF!</v>
      </c>
    </row>
    <row r="13" spans="4:4">
      <c r="D13" s="317">
        <v>40000000</v>
      </c>
    </row>
    <row r="14" spans="4:4">
      <c r="D14" s="317">
        <v>10056325</v>
      </c>
    </row>
    <row r="15" spans="4:4">
      <c r="D15" s="317" t="e">
        <f>+'PLAN DE INVERSION DINERO'!#REF!</f>
        <v>#REF!</v>
      </c>
    </row>
    <row r="16" spans="4:4">
      <c r="D16" s="31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PLAN DRUMMIND 2021</vt:lpstr>
      <vt:lpstr>PROMIGAS</vt:lpstr>
      <vt:lpstr>PLAN DE INVERSION DINERO</vt:lpstr>
      <vt:lpstr>Hoja1</vt:lpstr>
      <vt:lpstr>'PLAN DE INVERSION DINERO'!Área_de_impresión</vt:lpstr>
      <vt:lpstr>'PLAN DRUMMIND 2021'!Área_de_impresión</vt:lpstr>
      <vt:lpstr>PROMIGAS!Área_de_impresión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 WALTHER ENRIQUE GOMEZ PATIÑO</dc:creator>
  <cp:lastModifiedBy>SV.John Carlos Becerra Cordoba</cp:lastModifiedBy>
  <cp:lastPrinted>2022-02-02T15:02:40Z</cp:lastPrinted>
  <dcterms:created xsi:type="dcterms:W3CDTF">2018-07-16T14:05:46Z</dcterms:created>
  <dcterms:modified xsi:type="dcterms:W3CDTF">2026-05-07T14:24:20Z</dcterms:modified>
</cp:coreProperties>
</file>